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926" activeTab="2"/>
  </bookViews>
  <sheets>
    <sheet name="TABMAT" sheetId="1" r:id="rId1"/>
    <sheet name="COMPTE DE RESULTATS" sheetId="2" r:id="rId2"/>
    <sheet name="PRODUCTION" sheetId="3" r:id="rId3"/>
    <sheet name="ACHATS" sheetId="4" r:id="rId4"/>
    <sheet name="IMPOTSTAXES" sheetId="5" r:id="rId5"/>
    <sheet name="SALAIRES" sheetId="6" r:id="rId6"/>
    <sheet name="PLAN DE FINANCEMENT" sheetId="7" r:id="rId7"/>
    <sheet name="MATERIELS" sheetId="8" r:id="rId8"/>
    <sheet name="BFR" sheetId="9" r:id="rId9"/>
    <sheet name="PLAN TRESORERIE année N" sheetId="10" r:id="rId10"/>
    <sheet name="PLAN TRESORERIE année N+1" sheetId="11" r:id="rId11"/>
    <sheet name="PLAN TRESORERIE année N+2" sheetId="12" r:id="rId12"/>
  </sheets>
  <externalReferences>
    <externalReference r:id="rId15"/>
  </externalReferences>
  <definedNames>
    <definedName name="e">#REF!</definedName>
    <definedName name="euro">'[1]euro'!$B$1</definedName>
    <definedName name="IS">'COMPTE DE RESULTATS'!$A$47</definedName>
    <definedName name="t">'MATERIELS'!$F$3</definedName>
    <definedName name="_xlnm.Print_Area" localSheetId="3">'ACHATS'!$B$1:$E$37</definedName>
    <definedName name="_xlnm.Print_Area" localSheetId="8">'BFR'!$A$2:$G$60</definedName>
    <definedName name="_xlnm.Print_Area" localSheetId="1">'COMPTE DE RESULTATS'!$A$2:$D$44</definedName>
    <definedName name="_xlnm.Print_Area" localSheetId="4">'IMPOTSTAXES'!$B$1:$E$14</definedName>
    <definedName name="_xlnm.Print_Area" localSheetId="7">'MATERIELS'!$A$2:$G$28</definedName>
    <definedName name="_xlnm.Print_Area" localSheetId="2">'PRODUCTION'!$A$1:$J$45</definedName>
    <definedName name="_xlnm.Print_Area" localSheetId="5">'SALAIRES'!$A$4:$H$43</definedName>
    <definedName name="_xlnm.Print_Area" localSheetId="0">'TABMAT'!$A$1:$B$31</definedName>
  </definedNames>
  <calcPr fullCalcOnLoad="1"/>
</workbook>
</file>

<file path=xl/comments4.xml><?xml version="1.0" encoding="utf-8"?>
<comments xmlns="http://schemas.openxmlformats.org/spreadsheetml/2006/main">
  <authors>
    <author>Aur?lie BRIAND</author>
  </authors>
  <commentList>
    <comment ref="B19" authorId="0">
      <text>
        <r>
          <rPr>
            <b/>
            <sz val="9"/>
            <rFont val="Tahoma"/>
            <family val="0"/>
          </rPr>
          <t>Cap@cités :</t>
        </r>
        <r>
          <rPr>
            <sz val="9"/>
            <rFont val="Tahoma"/>
            <family val="0"/>
          </rPr>
          <t xml:space="preserve">
en espace partagé : 960 €/an
en bureau individuel : 
180 € / mois la 1ère année
200 € / mois la 1ère année
220 € / mois la 1ère année</t>
        </r>
      </text>
    </comment>
  </commentList>
</comments>
</file>

<file path=xl/comments5.xml><?xml version="1.0" encoding="utf-8"?>
<comments xmlns="http://schemas.openxmlformats.org/spreadsheetml/2006/main">
  <authors>
    <author>Aur?lie BRIAND</author>
  </authors>
  <commentList>
    <comment ref="B7" authorId="0">
      <text>
        <r>
          <rPr>
            <b/>
            <sz val="9"/>
            <rFont val="Tahoma"/>
            <family val="0"/>
          </rPr>
          <t xml:space="preserve">Cap@cités :
</t>
        </r>
        <r>
          <rPr>
            <sz val="9"/>
            <rFont val="Tahoma"/>
            <family val="2"/>
          </rPr>
          <t>entreprise qui emploie au moins 1 salarié</t>
        </r>
        <r>
          <rPr>
            <sz val="9"/>
            <rFont val="Tahoma"/>
            <family val="0"/>
          </rPr>
          <t xml:space="preserve">
Calcul : masse salariale x 0,59% + masse salariale x 0,09 %</t>
        </r>
      </text>
    </comment>
    <comment ref="B9" authorId="0">
      <text>
        <r>
          <rPr>
            <b/>
            <sz val="9"/>
            <rFont val="Tahoma"/>
            <family val="2"/>
          </rPr>
          <t>Cap@cités :</t>
        </r>
        <r>
          <rPr>
            <sz val="9"/>
            <rFont val="Tahoma"/>
            <family val="2"/>
          </rPr>
          <t xml:space="preserve">
Exonération pour les créations d'entreprises domiciliées sur Le Grand Périgueux les 2 premières années
Base minimum pour la 3ème année
CA &lt;10 000 = 378
CA entre 10 000 et 32 600 = 751
CA entre 32600 et 100 000 = 1 073
CA entre 100 000 et 250 000 = 3 223
CA entre 250 000 et 500 000 = 4 296
CA &gt; 500 000 = 5 371</t>
        </r>
      </text>
    </comment>
    <comment ref="B8" authorId="0">
      <text>
        <r>
          <rPr>
            <b/>
            <sz val="9"/>
            <rFont val="Tahoma"/>
            <family val="2"/>
          </rPr>
          <t>Cap@cités :</t>
        </r>
        <r>
          <rPr>
            <sz val="9"/>
            <rFont val="Tahoma"/>
            <family val="2"/>
          </rPr>
          <t xml:space="preserve">
entreprises de moins de 11 salariés : 0,55 % de la masse salariale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Cap@cités :
</t>
        </r>
        <r>
          <rPr>
            <sz val="9"/>
            <rFont val="Tahoma"/>
            <family val="2"/>
          </rPr>
          <t xml:space="preserve">si CA &gt; à 152 500 €
</t>
        </r>
      </text>
    </comment>
  </commentList>
</comments>
</file>

<file path=xl/sharedStrings.xml><?xml version="1.0" encoding="utf-8"?>
<sst xmlns="http://schemas.openxmlformats.org/spreadsheetml/2006/main" count="535" uniqueCount="303">
  <si>
    <t>BESOINS</t>
  </si>
  <si>
    <t>Démarrage</t>
  </si>
  <si>
    <t>Année 1</t>
  </si>
  <si>
    <t>Année 2</t>
  </si>
  <si>
    <t>Année 3</t>
  </si>
  <si>
    <t>Total</t>
  </si>
  <si>
    <t>R01</t>
  </si>
  <si>
    <t>Frais de premier établissement</t>
  </si>
  <si>
    <t>R02</t>
  </si>
  <si>
    <t>Terrains</t>
  </si>
  <si>
    <t>R03</t>
  </si>
  <si>
    <t>Const. ou Achat d'immeubles</t>
  </si>
  <si>
    <t>R04</t>
  </si>
  <si>
    <t>Installations et Aménagements</t>
  </si>
  <si>
    <t>R05</t>
  </si>
  <si>
    <t>Matériel et Outillage</t>
  </si>
  <si>
    <t>R06</t>
  </si>
  <si>
    <t>Immobilisations Incorporelles</t>
  </si>
  <si>
    <t>R07</t>
  </si>
  <si>
    <t>TOTAL INVESTISSEMENT</t>
  </si>
  <si>
    <t>R08</t>
  </si>
  <si>
    <t>B. F.R.</t>
  </si>
  <si>
    <t>R09</t>
  </si>
  <si>
    <t>Distribution de Dividendes</t>
  </si>
  <si>
    <t>R10</t>
  </si>
  <si>
    <t>Remb. de Crédits</t>
  </si>
  <si>
    <t>R11</t>
  </si>
  <si>
    <t>Remb. Prêt d'Honneur</t>
  </si>
  <si>
    <t>R12</t>
  </si>
  <si>
    <t>R13</t>
  </si>
  <si>
    <t>RESSOURCES</t>
  </si>
  <si>
    <t>R14</t>
  </si>
  <si>
    <t>R15</t>
  </si>
  <si>
    <t>Apport en Comptes Courants</t>
  </si>
  <si>
    <t>R16</t>
  </si>
  <si>
    <t>Prêt d'Honneur Périgord Init.</t>
  </si>
  <si>
    <t>R18</t>
  </si>
  <si>
    <t>Capacité d'Autofinancement</t>
  </si>
  <si>
    <t>R19</t>
  </si>
  <si>
    <t>Prélèvement sur F.R.</t>
  </si>
  <si>
    <t>R20</t>
  </si>
  <si>
    <t>Subventions de l'Etat</t>
  </si>
  <si>
    <t>R21</t>
  </si>
  <si>
    <t>Subventions des Collectivités</t>
  </si>
  <si>
    <t>R22</t>
  </si>
  <si>
    <t>Aides Remb. Etat</t>
  </si>
  <si>
    <t>R23</t>
  </si>
  <si>
    <t>Aides Remb. Collectivités</t>
  </si>
  <si>
    <t>R24</t>
  </si>
  <si>
    <t>Prêt à Long Terme</t>
  </si>
  <si>
    <t>R25</t>
  </si>
  <si>
    <t>Prêt à Moyen Terme</t>
  </si>
  <si>
    <t>R26</t>
  </si>
  <si>
    <t>Prêt à Court Terme</t>
  </si>
  <si>
    <t>R27</t>
  </si>
  <si>
    <t>R28</t>
  </si>
  <si>
    <t>TOTAL DES RESSOURCES</t>
  </si>
  <si>
    <t>R29</t>
  </si>
  <si>
    <t>SOLDE : F28-F13</t>
  </si>
  <si>
    <t>R30</t>
  </si>
  <si>
    <t>SOLDE CUMULE</t>
  </si>
  <si>
    <t>Ventes de March. HT</t>
  </si>
  <si>
    <t>Achat de March.</t>
  </si>
  <si>
    <t>Variation de Stocks March.</t>
  </si>
  <si>
    <t>Coût des March. vendues</t>
  </si>
  <si>
    <t>MARGE BRUTE COM.SUR MARCH.</t>
  </si>
  <si>
    <t>Production vendue</t>
  </si>
  <si>
    <t>Variation Stocks E.C. et P.F.</t>
  </si>
  <si>
    <t>Production Immobilisée</t>
  </si>
  <si>
    <t>PRODUCTION DE L'EXERCICE</t>
  </si>
  <si>
    <t>PRODUCTION TOTALE DE L'EXERCICE</t>
  </si>
  <si>
    <t>Achats Matières Premières</t>
  </si>
  <si>
    <t>Variation Stocks Mat.Premières</t>
  </si>
  <si>
    <t>Autres Achats et Charges externes</t>
  </si>
  <si>
    <t>CONSOMMATION DE L'EXERCICE</t>
  </si>
  <si>
    <t>VALEUR AJOUTEE</t>
  </si>
  <si>
    <t>Subvention d'Exploitation</t>
  </si>
  <si>
    <t>Impôts et Taxes</t>
  </si>
  <si>
    <t>EXCEDENT BRUT D'EXPLOITATION</t>
  </si>
  <si>
    <t>Reprise Prov.et Amort./Transferts de Charges</t>
  </si>
  <si>
    <t>Autres Produits</t>
  </si>
  <si>
    <t>Autres Charges</t>
  </si>
  <si>
    <t>Dotations Prov. et Amort.</t>
  </si>
  <si>
    <t>RESULTAT D'EXPLOITATION</t>
  </si>
  <si>
    <t>Produits Financiers</t>
  </si>
  <si>
    <t>RESULTAT FINANCIER</t>
  </si>
  <si>
    <t>RESULTAT COURANT AVANT IMPOT</t>
  </si>
  <si>
    <t>Charges Exceptionnelles</t>
  </si>
  <si>
    <t>RESULTAT EXCEPTIONNEL</t>
  </si>
  <si>
    <t>Participation des Salariés</t>
  </si>
  <si>
    <t>RESULTAT NET COMPTABLE</t>
  </si>
  <si>
    <t>CAPACITE D'AUTOFINANCEMENT</t>
  </si>
  <si>
    <t>TOTAL DES BESOINS</t>
  </si>
  <si>
    <t>TOTAL</t>
  </si>
  <si>
    <t>Charges sociales</t>
  </si>
  <si>
    <t>Investissements</t>
  </si>
  <si>
    <t xml:space="preserve"> </t>
  </si>
  <si>
    <t>STOCK MARCHANDISES</t>
  </si>
  <si>
    <t>STOCK MP</t>
  </si>
  <si>
    <t>STOCK EN COURS</t>
  </si>
  <si>
    <t>CREANCES CLIENTS</t>
  </si>
  <si>
    <t>AUTRES CREANCES</t>
  </si>
  <si>
    <t>FOURNISSEURS</t>
  </si>
  <si>
    <t>AUTRES DETTES</t>
  </si>
  <si>
    <t>DETTES SOCIALES ET FISCALES</t>
  </si>
  <si>
    <t>Immobilisations Financières</t>
  </si>
  <si>
    <t>DESIGNATION</t>
  </si>
  <si>
    <t>A-Stocks</t>
  </si>
  <si>
    <t xml:space="preserve">B-Créances  </t>
  </si>
  <si>
    <t>VARIATIONS sur l'année précédente</t>
  </si>
  <si>
    <t>- DETERMINATION DU BFR</t>
  </si>
  <si>
    <t>TOTAL BESOINS</t>
  </si>
  <si>
    <t>TOTAL RESSOURCES</t>
  </si>
  <si>
    <t>BFR NECESSAIRE</t>
  </si>
  <si>
    <t>-CREDITS</t>
  </si>
  <si>
    <t>des créanciers</t>
  </si>
  <si>
    <t>Désignation</t>
  </si>
  <si>
    <t>Montants</t>
  </si>
  <si>
    <t>-AIDES REMBOURSABLES</t>
  </si>
  <si>
    <t>Organisme</t>
  </si>
  <si>
    <t>Aides</t>
  </si>
  <si>
    <t>Nature</t>
  </si>
  <si>
    <t>Montant</t>
  </si>
  <si>
    <t>Date dépôt</t>
  </si>
  <si>
    <t>Etat des négociations</t>
  </si>
  <si>
    <t>En cours</t>
  </si>
  <si>
    <t>Refus</t>
  </si>
  <si>
    <t>Acquis</t>
  </si>
  <si>
    <t>Nombre</t>
  </si>
  <si>
    <t>Fin 1 ère année</t>
  </si>
  <si>
    <t>Nbre</t>
  </si>
  <si>
    <t>Sal. Brut</t>
  </si>
  <si>
    <t>Fin 2 ème année</t>
  </si>
  <si>
    <t>Fin 3 èmee année</t>
  </si>
  <si>
    <t>Administration</t>
  </si>
  <si>
    <t>Commercial</t>
  </si>
  <si>
    <t>Production</t>
  </si>
  <si>
    <t>Salaires Bruts</t>
  </si>
  <si>
    <t>Electricité</t>
  </si>
  <si>
    <t>Eau gaz</t>
  </si>
  <si>
    <t>Produits d'entretien</t>
  </si>
  <si>
    <t>Petit outillage</t>
  </si>
  <si>
    <t>Location immobilière</t>
  </si>
  <si>
    <t>Assurances</t>
  </si>
  <si>
    <t>Honoraires</t>
  </si>
  <si>
    <t>Publicité</t>
  </si>
  <si>
    <t>Déplacements</t>
  </si>
  <si>
    <t>Affranchissement</t>
  </si>
  <si>
    <t>Téléphone</t>
  </si>
  <si>
    <t>Services bancaires</t>
  </si>
  <si>
    <t>Cotisations</t>
  </si>
  <si>
    <t>Immobilisations</t>
  </si>
  <si>
    <t>Amortissements</t>
  </si>
  <si>
    <t>- LES MATERIELS, MOBILIERS ET OUTILLAGES NECESSAIRES:</t>
  </si>
  <si>
    <t>Locations et</t>
  </si>
  <si>
    <t>Crédits bails</t>
  </si>
  <si>
    <t>Acquisitions</t>
  </si>
  <si>
    <t>Annuités</t>
  </si>
  <si>
    <t>TOTAUX</t>
  </si>
  <si>
    <t>Remboursements en capital</t>
  </si>
  <si>
    <t>-INTERETS  SUR EMPRUNTS</t>
  </si>
  <si>
    <t>Intérets sur emprunts</t>
  </si>
  <si>
    <t>Autres charges Financières</t>
  </si>
  <si>
    <t>n</t>
  </si>
  <si>
    <t>n+1</t>
  </si>
  <si>
    <t>n+2</t>
  </si>
  <si>
    <t>Salaires + charges</t>
  </si>
  <si>
    <t>ligne concernant les "SIMPLES PREVISIONS"</t>
  </si>
  <si>
    <t>PRODUITS</t>
  </si>
  <si>
    <t>Unités d'œuvre</t>
  </si>
  <si>
    <t>Px Unit.</t>
  </si>
  <si>
    <t>N</t>
  </si>
  <si>
    <t>N+1</t>
  </si>
  <si>
    <t>N+2</t>
  </si>
  <si>
    <t>Q</t>
  </si>
  <si>
    <t>CA ht</t>
  </si>
  <si>
    <t>VENTES</t>
  </si>
  <si>
    <t>PRODUCTION</t>
  </si>
  <si>
    <t>POUR LA PREMIERE ANNEE, DANS LES PREVISIONS CI-DESSUS, QUELLE EST LA PART  (en %) DE</t>
  </si>
  <si>
    <t>- COMMANDES FERMES</t>
  </si>
  <si>
    <t>- PROMESSES</t>
  </si>
  <si>
    <t>Produits Exceptionnels (subventions)</t>
  </si>
  <si>
    <t>PAGE</t>
  </si>
  <si>
    <t>LES AUTRES ACHATS ET CHARGES EXTERNES</t>
  </si>
  <si>
    <t>LES IMMOBILISATIONS</t>
  </si>
  <si>
    <t>BFR - EMPRUNTS - AIDES REMBOURSABLES</t>
  </si>
  <si>
    <t>LES PREVISIONS D'ACTIVITE</t>
  </si>
  <si>
    <t>Rachat stock</t>
  </si>
  <si>
    <t>Frais établissement</t>
  </si>
  <si>
    <t>Matériel existant</t>
  </si>
  <si>
    <t>matériel nouveau</t>
  </si>
  <si>
    <t>Chef d'entreprise</t>
  </si>
  <si>
    <t>ACHATS NON STOCKES</t>
  </si>
  <si>
    <t>Carburants</t>
  </si>
  <si>
    <t>Fournitures administratives</t>
  </si>
  <si>
    <t>Petit équipement</t>
  </si>
  <si>
    <t>SERVICES EXTERIEURS</t>
  </si>
  <si>
    <t>Sous traitance</t>
  </si>
  <si>
    <t>MO intérimaire</t>
  </si>
  <si>
    <t>Location matériel</t>
  </si>
  <si>
    <t>Entretien immobilier</t>
  </si>
  <si>
    <t>Entretien matériel</t>
  </si>
  <si>
    <t>Etude et recherche</t>
  </si>
  <si>
    <t>N°</t>
  </si>
  <si>
    <t>AUTRES SERVICES EXTERIEURS</t>
  </si>
  <si>
    <t>Crédit bail immobilier</t>
  </si>
  <si>
    <t>Crédit bail mobilier</t>
  </si>
  <si>
    <t>Taxe d'apprentissage</t>
  </si>
  <si>
    <t>Autres taxes</t>
  </si>
  <si>
    <t>- SIMPLES PREVISIONS</t>
  </si>
  <si>
    <t xml:space="preserve"> *1,05 : n+1</t>
  </si>
  <si>
    <t>*1,03 : n+1</t>
  </si>
  <si>
    <t>*1,05 : n+2</t>
  </si>
  <si>
    <t>*1,03 : n+2</t>
  </si>
  <si>
    <t>*1,03 n+1</t>
  </si>
  <si>
    <t>Aménagements</t>
  </si>
  <si>
    <t>Matériel du FDC</t>
  </si>
  <si>
    <t>/3</t>
  </si>
  <si>
    <t>/4</t>
  </si>
  <si>
    <t>/5</t>
  </si>
  <si>
    <t>/7</t>
  </si>
  <si>
    <t>/10</t>
  </si>
  <si>
    <t>/12</t>
  </si>
  <si>
    <t>sur 4 ans</t>
  </si>
  <si>
    <t>sur 5ans</t>
  </si>
  <si>
    <t>sur 7 ans</t>
  </si>
  <si>
    <t>sur 10 ans</t>
  </si>
  <si>
    <t>sur 12 ans</t>
  </si>
  <si>
    <t>Périgord Initiative</t>
  </si>
  <si>
    <t>Prêt</t>
  </si>
  <si>
    <t>Prélèvements de l'exploitant</t>
  </si>
  <si>
    <t>*1,05 n+1</t>
  </si>
  <si>
    <t>*1,05 n+2</t>
  </si>
  <si>
    <t>*1,03 n+2</t>
  </si>
  <si>
    <t>LES IMPÔTS ET TAXES</t>
  </si>
  <si>
    <t>LES ELEMENTS HUMAINS</t>
  </si>
  <si>
    <t>LES SUBVENTIONS</t>
  </si>
  <si>
    <t>LE PLAN DE FINANCEMENT</t>
  </si>
  <si>
    <t>LES IMPOTS ET TAXES</t>
  </si>
  <si>
    <t>LA TABLE DES MATIERES</t>
  </si>
  <si>
    <t>LES ELEMENTS HUMAINS - LES SUBVENTIONS</t>
  </si>
  <si>
    <t>LES ELEMENTS MOBILIERS</t>
  </si>
  <si>
    <t>LA DESCRIPTION DES ELEMENTS DE BASE DU PLAN DE FINANCEMENT</t>
  </si>
  <si>
    <t>Les créateurs voulant exercer une activite de commerce ou de services ne rempliront que la</t>
  </si>
  <si>
    <t>Apport personnel</t>
  </si>
  <si>
    <t>LE PLAN DE TRESORERIE</t>
  </si>
  <si>
    <t>Formule calcul IS</t>
  </si>
  <si>
    <t>Formule calcul augmentation +5 ou 3% en N+1</t>
  </si>
  <si>
    <t>LE COMPTE DE RESULTATS PREVISIONNEL</t>
  </si>
  <si>
    <t>Année N</t>
  </si>
  <si>
    <t>Total des encaissements</t>
  </si>
  <si>
    <t>Total des charges externes</t>
  </si>
  <si>
    <t>Échéances d'emprunts</t>
  </si>
  <si>
    <t>DETAIL PREVISIONNEL DE LA TRESORERIE EN TTC</t>
  </si>
  <si>
    <t>Impôts</t>
  </si>
  <si>
    <t>Salaire net dirigeant</t>
  </si>
  <si>
    <t>Salaire net salarié 1</t>
  </si>
  <si>
    <t>Charges sociales Dirigeant</t>
  </si>
  <si>
    <t>Charges sociales Salarié 1</t>
  </si>
  <si>
    <t>Total charges de personnel</t>
  </si>
  <si>
    <t>TVA à payer</t>
  </si>
  <si>
    <t>Total des décaissements</t>
  </si>
  <si>
    <t>Solde précédent</t>
  </si>
  <si>
    <t>Variation de la trésorerie</t>
  </si>
  <si>
    <t>Solde de trésorerie</t>
  </si>
  <si>
    <t>Encours clients</t>
  </si>
  <si>
    <t>Productions vendues par typologie</t>
  </si>
  <si>
    <t>Apport en capital</t>
  </si>
  <si>
    <t>Apport en compte courant</t>
  </si>
  <si>
    <t>Emprunts</t>
  </si>
  <si>
    <t>Subvention</t>
  </si>
  <si>
    <t>Année N+1</t>
  </si>
  <si>
    <t>Année N+2</t>
  </si>
  <si>
    <t>Lignes à supprimer ou ajouter en fonction de votre activité</t>
  </si>
  <si>
    <t xml:space="preserve">Impôts sur Bénéfices </t>
  </si>
  <si>
    <t>-</t>
  </si>
  <si>
    <t>Montant repris sur les autres feuilles</t>
  </si>
  <si>
    <t>Calcul automatique</t>
  </si>
  <si>
    <t>TOTAL VENTES</t>
  </si>
  <si>
    <t>TOTAL PRODUCTION</t>
  </si>
  <si>
    <t>Nom de l' Entreprise :</t>
  </si>
  <si>
    <t>Nom du créateur :</t>
  </si>
  <si>
    <t>Date :</t>
  </si>
  <si>
    <t>Version :</t>
  </si>
  <si>
    <t>Contribution à la formation professionnelle - CFP</t>
  </si>
  <si>
    <t>Salaire et traitement versé au personnel et dirigeant</t>
  </si>
  <si>
    <t>Dirigeant</t>
  </si>
  <si>
    <t>Personnel</t>
  </si>
  <si>
    <t>Dirigeant et personnel</t>
  </si>
  <si>
    <t>CFE</t>
  </si>
  <si>
    <t>CVAE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</si>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</sst>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m/yy"/>
    <numFmt numFmtId="175" formatCode="mmm/yyyy"/>
    <numFmt numFmtId="176" formatCode="#,##0.0"/>
    <numFmt numFmtId="177" formatCode="#,##0\ _F"/>
    <numFmt numFmtId="178" formatCode="0.0%"/>
    <numFmt numFmtId="179" formatCode="&quot;Vrai&quot;;&quot;Vrai&quot;;&quot;Faux&quot;"/>
    <numFmt numFmtId="180" formatCode="&quot;Actif&quot;;&quot;Actif&quot;;&quot;Inactif&quot;"/>
    <numFmt numFmtId="181" formatCode="#,##0.0\ &quot;F&quot;"/>
    <numFmt numFmtId="182" formatCode="#,##0\ &quot;F&quot;"/>
    <numFmt numFmtId="183" formatCode="d\-mmm\-yy"/>
    <numFmt numFmtId="184" formatCode="#,##0\ &quot;€&quot;"/>
    <numFmt numFmtId="185" formatCode="#,##0\ _€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sz val="10"/>
      <color indexed="48"/>
      <name val="Calibri"/>
      <family val="2"/>
    </font>
    <font>
      <b/>
      <sz val="10"/>
      <color indexed="5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>
        <color indexed="22"/>
      </bottom>
    </border>
    <border>
      <left style="thin"/>
      <right style="thin"/>
      <top style="dotted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dotted">
        <color indexed="22"/>
      </bottom>
    </border>
    <border>
      <left style="thin">
        <color indexed="22"/>
      </left>
      <right style="thin">
        <color indexed="22"/>
      </right>
      <top style="thin"/>
      <bottom style="dotted">
        <color indexed="22"/>
      </bottom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thin"/>
      <top style="dotted">
        <color indexed="22"/>
      </top>
      <bottom style="dotted">
        <color indexed="22"/>
      </bottom>
    </border>
    <border>
      <left style="thin"/>
      <right style="thin">
        <color indexed="22"/>
      </right>
      <top style="dotted">
        <color indexed="22"/>
      </top>
      <bottom style="dotted">
        <color indexed="22"/>
      </bottom>
    </border>
    <border>
      <left style="thin"/>
      <right style="thin">
        <color indexed="22"/>
      </right>
      <top style="dotted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tted">
        <color indexed="22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22"/>
      </left>
      <right style="thin"/>
      <top style="thin"/>
      <bottom style="dotted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thin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dotted">
        <color indexed="22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22"/>
      </bottom>
    </border>
    <border>
      <left style="dotted">
        <color indexed="22"/>
      </left>
      <right style="thin">
        <color indexed="22"/>
      </right>
      <top style="dotted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thin">
        <color indexed="9"/>
      </right>
      <top style="thin">
        <color indexed="22"/>
      </top>
      <bottom style="dotted">
        <color indexed="22"/>
      </bottom>
    </border>
    <border>
      <left style="dotted">
        <color indexed="22"/>
      </left>
      <right style="thin">
        <color indexed="9"/>
      </right>
      <top style="dotted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thin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dotted">
        <color indexed="22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dotted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centerContinuous" vertical="center"/>
    </xf>
    <xf numFmtId="17" fontId="6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3" fontId="4" fillId="0" borderId="18" xfId="0" applyNumberFormat="1" applyFont="1" applyBorder="1" applyAlignment="1" applyProtection="1">
      <alignment/>
      <protection locked="0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3" fontId="4" fillId="0" borderId="19" xfId="0" applyNumberFormat="1" applyFont="1" applyBorder="1" applyAlignment="1" applyProtection="1">
      <alignment/>
      <protection locked="0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left"/>
    </xf>
    <xf numFmtId="3" fontId="6" fillId="33" borderId="19" xfId="0" applyNumberFormat="1" applyFont="1" applyFill="1" applyBorder="1" applyAlignment="1" applyProtection="1">
      <alignment horizontal="center"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0" borderId="20" xfId="0" applyNumberFormat="1" applyFont="1" applyBorder="1" applyAlignment="1">
      <alignment/>
    </xf>
    <xf numFmtId="3" fontId="6" fillId="33" borderId="19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horizontal="left"/>
    </xf>
    <xf numFmtId="3" fontId="6" fillId="33" borderId="21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3" fontId="6" fillId="33" borderId="21" xfId="0" applyNumberFormat="1" applyFont="1" applyFill="1" applyBorder="1" applyAlignment="1">
      <alignment horizontal="left"/>
    </xf>
    <xf numFmtId="3" fontId="6" fillId="33" borderId="22" xfId="0" applyNumberFormat="1" applyFont="1" applyFill="1" applyBorder="1" applyAlignment="1">
      <alignment horizontal="left"/>
    </xf>
    <xf numFmtId="0" fontId="4" fillId="0" borderId="0" xfId="0" applyFont="1" applyAlignment="1" quotePrefix="1">
      <alignment/>
    </xf>
    <xf numFmtId="0" fontId="4" fillId="33" borderId="18" xfId="0" applyFont="1" applyFill="1" applyBorder="1" applyAlignment="1">
      <alignment horizontal="left"/>
    </xf>
    <xf numFmtId="3" fontId="6" fillId="33" borderId="18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3" fontId="6" fillId="33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3" fontId="4" fillId="35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 quotePrefix="1">
      <alignment horizontal="centerContinuous" vertic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 quotePrefix="1">
      <alignment horizontal="justify"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26" xfId="0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0" fontId="28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/>
    </xf>
    <xf numFmtId="0" fontId="29" fillId="0" borderId="10" xfId="0" applyFont="1" applyFill="1" applyBorder="1" applyAlignment="1" quotePrefix="1">
      <alignment/>
    </xf>
    <xf numFmtId="0" fontId="6" fillId="0" borderId="33" xfId="0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8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4" fillId="0" borderId="26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33" xfId="0" applyFont="1" applyBorder="1" applyAlignment="1">
      <alignment horizontal="left"/>
    </xf>
    <xf numFmtId="1" fontId="31" fillId="0" borderId="10" xfId="0" applyNumberFormat="1" applyFont="1" applyBorder="1" applyAlignment="1">
      <alignment/>
    </xf>
    <xf numFmtId="3" fontId="4" fillId="0" borderId="37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3" fontId="4" fillId="34" borderId="40" xfId="0" applyNumberFormat="1" applyFont="1" applyFill="1" applyBorder="1" applyAlignment="1" applyProtection="1">
      <alignment/>
      <protection/>
    </xf>
    <xf numFmtId="3" fontId="4" fillId="0" borderId="41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34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/>
    </xf>
    <xf numFmtId="0" fontId="6" fillId="36" borderId="10" xfId="0" applyFont="1" applyFill="1" applyBorder="1" applyAlignment="1">
      <alignment horizontal="center"/>
    </xf>
    <xf numFmtId="3" fontId="3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176" fontId="4" fillId="0" borderId="45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0" fontId="4" fillId="0" borderId="46" xfId="0" applyFont="1" applyBorder="1" applyAlignment="1">
      <alignment/>
    </xf>
    <xf numFmtId="176" fontId="4" fillId="0" borderId="47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0" fontId="6" fillId="0" borderId="48" xfId="0" applyFont="1" applyBorder="1" applyAlignment="1">
      <alignment horizontal="right"/>
    </xf>
    <xf numFmtId="176" fontId="6" fillId="0" borderId="4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44" xfId="0" applyFont="1" applyBorder="1" applyAlignment="1">
      <alignment/>
    </xf>
    <xf numFmtId="3" fontId="6" fillId="0" borderId="45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/>
    </xf>
    <xf numFmtId="3" fontId="6" fillId="0" borderId="50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 horizontal="center"/>
    </xf>
    <xf numFmtId="3" fontId="6" fillId="0" borderId="47" xfId="0" applyNumberFormat="1" applyFont="1" applyBorder="1" applyAlignment="1" applyProtection="1">
      <alignment/>
      <protection locked="0"/>
    </xf>
    <xf numFmtId="3" fontId="6" fillId="0" borderId="47" xfId="0" applyNumberFormat="1" applyFont="1" applyBorder="1" applyAlignment="1">
      <alignment/>
    </xf>
    <xf numFmtId="3" fontId="6" fillId="0" borderId="51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26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4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Continuous" vertical="top"/>
    </xf>
    <xf numFmtId="0" fontId="6" fillId="0" borderId="52" xfId="0" applyFont="1" applyBorder="1" applyAlignment="1">
      <alignment horizontal="centerContinuous" vertical="top"/>
    </xf>
    <xf numFmtId="0" fontId="4" fillId="0" borderId="53" xfId="0" applyFont="1" applyBorder="1" applyAlignment="1">
      <alignment horizontal="centerContinuous" vertical="top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Fill="1" applyBorder="1" applyAlignment="1" quotePrefix="1">
      <alignment/>
    </xf>
    <xf numFmtId="0" fontId="6" fillId="0" borderId="10" xfId="0" applyFont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4" fillId="0" borderId="54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3" fontId="4" fillId="0" borderId="60" xfId="0" applyNumberFormat="1" applyFont="1" applyBorder="1" applyAlignment="1">
      <alignment/>
    </xf>
    <xf numFmtId="0" fontId="6" fillId="0" borderId="42" xfId="0" applyFont="1" applyBorder="1" applyAlignment="1">
      <alignment horizontal="right"/>
    </xf>
    <xf numFmtId="3" fontId="6" fillId="0" borderId="42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6" fillId="0" borderId="61" xfId="0" applyFont="1" applyBorder="1" applyAlignment="1">
      <alignment horizontal="centerContinuous" vertical="top"/>
    </xf>
    <xf numFmtId="0" fontId="6" fillId="0" borderId="62" xfId="0" applyFont="1" applyBorder="1" applyAlignment="1">
      <alignment horizontal="centerContinuous" vertical="top"/>
    </xf>
    <xf numFmtId="0" fontId="4" fillId="0" borderId="63" xfId="0" applyFont="1" applyBorder="1" applyAlignment="1">
      <alignment horizontal="centerContinuous" vertical="top"/>
    </xf>
    <xf numFmtId="0" fontId="6" fillId="0" borderId="28" xfId="0" applyFont="1" applyBorder="1" applyAlignment="1">
      <alignment horizontal="center"/>
    </xf>
    <xf numFmtId="3" fontId="4" fillId="0" borderId="64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 quotePrefix="1">
      <alignment horizontal="left" vertical="center"/>
    </xf>
    <xf numFmtId="0" fontId="6" fillId="0" borderId="65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Continuous" vertical="center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4" fillId="0" borderId="69" xfId="0" applyFont="1" applyBorder="1" applyAlignment="1">
      <alignment horizontal="centerContinuous" vertical="center"/>
    </xf>
    <xf numFmtId="3" fontId="4" fillId="0" borderId="70" xfId="0" applyNumberFormat="1" applyFont="1" applyBorder="1" applyAlignment="1">
      <alignment horizontal="centerContinuous" vertical="center"/>
    </xf>
    <xf numFmtId="3" fontId="4" fillId="0" borderId="71" xfId="0" applyNumberFormat="1" applyFont="1" applyBorder="1" applyAlignment="1" applyProtection="1">
      <alignment/>
      <protection locked="0"/>
    </xf>
    <xf numFmtId="3" fontId="4" fillId="0" borderId="72" xfId="0" applyNumberFormat="1" applyFont="1" applyBorder="1" applyAlignment="1" applyProtection="1">
      <alignment/>
      <protection locked="0"/>
    </xf>
    <xf numFmtId="3" fontId="4" fillId="0" borderId="73" xfId="0" applyNumberFormat="1" applyFont="1" applyBorder="1" applyAlignment="1" applyProtection="1">
      <alignment/>
      <protection locked="0"/>
    </xf>
    <xf numFmtId="3" fontId="4" fillId="0" borderId="74" xfId="0" applyNumberFormat="1" applyFont="1" applyBorder="1" applyAlignment="1" applyProtection="1">
      <alignment/>
      <protection locked="0"/>
    </xf>
    <xf numFmtId="3" fontId="4" fillId="0" borderId="75" xfId="0" applyNumberFormat="1" applyFont="1" applyBorder="1" applyAlignment="1" applyProtection="1">
      <alignment/>
      <protection locked="0"/>
    </xf>
    <xf numFmtId="3" fontId="4" fillId="0" borderId="76" xfId="0" applyNumberFormat="1" applyFont="1" applyBorder="1" applyAlignment="1" applyProtection="1">
      <alignment/>
      <protection locked="0"/>
    </xf>
    <xf numFmtId="0" fontId="4" fillId="0" borderId="69" xfId="0" applyFont="1" applyBorder="1" applyAlignment="1" quotePrefix="1">
      <alignment vertical="center"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0" fontId="4" fillId="0" borderId="69" xfId="0" applyFont="1" applyBorder="1" applyAlignment="1">
      <alignment horizontal="left"/>
    </xf>
    <xf numFmtId="3" fontId="4" fillId="0" borderId="70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41" xfId="0" applyNumberFormat="1" applyFont="1" applyBorder="1" applyAlignment="1" applyProtection="1">
      <alignment/>
      <protection locked="0"/>
    </xf>
    <xf numFmtId="3" fontId="4" fillId="0" borderId="83" xfId="0" applyNumberFormat="1" applyFont="1" applyBorder="1" applyAlignment="1" applyProtection="1">
      <alignment/>
      <protection locked="0"/>
    </xf>
    <xf numFmtId="3" fontId="4" fillId="0" borderId="77" xfId="0" applyNumberFormat="1" applyFont="1" applyBorder="1" applyAlignment="1" applyProtection="1">
      <alignment/>
      <protection locked="0"/>
    </xf>
    <xf numFmtId="3" fontId="4" fillId="0" borderId="78" xfId="0" applyNumberFormat="1" applyFont="1" applyBorder="1" applyAlignment="1" applyProtection="1">
      <alignment/>
      <protection locked="0"/>
    </xf>
    <xf numFmtId="3" fontId="4" fillId="0" borderId="84" xfId="0" applyNumberFormat="1" applyFont="1" applyBorder="1" applyAlignment="1" applyProtection="1">
      <alignment/>
      <protection locked="0"/>
    </xf>
    <xf numFmtId="0" fontId="4" fillId="0" borderId="85" xfId="0" applyFont="1" applyBorder="1" applyAlignment="1">
      <alignment horizontal="centerContinuous" vertical="center"/>
    </xf>
    <xf numFmtId="3" fontId="4" fillId="0" borderId="41" xfId="0" applyNumberFormat="1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3" fontId="4" fillId="0" borderId="88" xfId="0" applyNumberFormat="1" applyFont="1" applyBorder="1" applyAlignment="1">
      <alignment/>
    </xf>
    <xf numFmtId="1" fontId="32" fillId="0" borderId="1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right" vertical="center"/>
    </xf>
    <xf numFmtId="3" fontId="6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43" xfId="0" applyFont="1" applyBorder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1" fontId="6" fillId="0" borderId="10" xfId="0" applyNumberFormat="1" applyFont="1" applyBorder="1" applyAlignment="1" quotePrefix="1">
      <alignment/>
    </xf>
    <xf numFmtId="0" fontId="4" fillId="0" borderId="44" xfId="0" applyFont="1" applyBorder="1" applyAlignment="1">
      <alignment/>
    </xf>
    <xf numFmtId="3" fontId="4" fillId="0" borderId="45" xfId="0" applyNumberFormat="1" applyFont="1" applyBorder="1" applyAlignment="1" applyProtection="1">
      <alignment/>
      <protection locked="0"/>
    </xf>
    <xf numFmtId="3" fontId="4" fillId="0" borderId="50" xfId="0" applyNumberFormat="1" applyFont="1" applyBorder="1" applyAlignment="1" applyProtection="1">
      <alignment/>
      <protection locked="0"/>
    </xf>
    <xf numFmtId="0" fontId="4" fillId="0" borderId="46" xfId="0" applyFont="1" applyBorder="1" applyAlignment="1">
      <alignment/>
    </xf>
    <xf numFmtId="3" fontId="4" fillId="0" borderId="47" xfId="0" applyNumberFormat="1" applyFont="1" applyBorder="1" applyAlignment="1" applyProtection="1">
      <alignment/>
      <protection locked="0"/>
    </xf>
    <xf numFmtId="3" fontId="4" fillId="0" borderId="51" xfId="0" applyNumberFormat="1" applyFont="1" applyBorder="1" applyAlignment="1" applyProtection="1">
      <alignment/>
      <protection locked="0"/>
    </xf>
    <xf numFmtId="0" fontId="4" fillId="0" borderId="89" xfId="0" applyFont="1" applyBorder="1" applyAlignment="1">
      <alignment/>
    </xf>
    <xf numFmtId="3" fontId="4" fillId="0" borderId="90" xfId="0" applyNumberFormat="1" applyFont="1" applyBorder="1" applyAlignment="1" applyProtection="1">
      <alignment/>
      <protection locked="0"/>
    </xf>
    <xf numFmtId="3" fontId="4" fillId="0" borderId="91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6" fillId="0" borderId="48" xfId="0" applyFont="1" applyBorder="1" applyAlignment="1">
      <alignment horizontal="right"/>
    </xf>
    <xf numFmtId="3" fontId="6" fillId="0" borderId="49" xfId="0" applyNumberFormat="1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74" fontId="6" fillId="0" borderId="41" xfId="0" applyNumberFormat="1" applyFont="1" applyBorder="1" applyAlignment="1">
      <alignment horizontal="centerContinuous" vertical="center"/>
    </xf>
    <xf numFmtId="174" fontId="6" fillId="0" borderId="41" xfId="0" applyNumberFormat="1" applyFont="1" applyBorder="1" applyAlignment="1">
      <alignment horizontal="center"/>
    </xf>
    <xf numFmtId="174" fontId="6" fillId="0" borderId="19" xfId="0" applyNumberFormat="1" applyFont="1" applyBorder="1" applyAlignment="1">
      <alignment horizontal="center"/>
    </xf>
    <xf numFmtId="174" fontId="35" fillId="0" borderId="10" xfId="0" applyNumberFormat="1" applyFont="1" applyFill="1" applyBorder="1" applyAlignment="1" quotePrefix="1">
      <alignment horizontal="center"/>
    </xf>
    <xf numFmtId="174" fontId="36" fillId="0" borderId="10" xfId="0" applyNumberFormat="1" applyFont="1" applyFill="1" applyBorder="1" applyAlignment="1" quotePrefix="1">
      <alignment horizontal="center"/>
    </xf>
    <xf numFmtId="174" fontId="4" fillId="0" borderId="92" xfId="0" applyNumberFormat="1" applyFont="1" applyBorder="1" applyAlignment="1">
      <alignment/>
    </xf>
    <xf numFmtId="174" fontId="4" fillId="0" borderId="80" xfId="0" applyNumberFormat="1" applyFont="1" applyBorder="1" applyAlignment="1">
      <alignment/>
    </xf>
    <xf numFmtId="174" fontId="4" fillId="0" borderId="81" xfId="0" applyNumberFormat="1" applyFont="1" applyBorder="1" applyAlignment="1">
      <alignment/>
    </xf>
    <xf numFmtId="174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 vertical="center"/>
    </xf>
    <xf numFmtId="0" fontId="4" fillId="0" borderId="85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37" fillId="0" borderId="0" xfId="0" applyFont="1" applyAlignment="1" quotePrefix="1">
      <alignment horizontal="center" vertical="center"/>
    </xf>
    <xf numFmtId="0" fontId="4" fillId="0" borderId="9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4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1" xfId="0" applyFont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47" xfId="0" applyFont="1" applyFill="1" applyBorder="1" applyAlignment="1">
      <alignment/>
    </xf>
    <xf numFmtId="0" fontId="4" fillId="38" borderId="51" xfId="0" applyFont="1" applyFill="1" applyBorder="1" applyAlignment="1">
      <alignment/>
    </xf>
    <xf numFmtId="0" fontId="4" fillId="39" borderId="46" xfId="0" applyFont="1" applyFill="1" applyBorder="1" applyAlignment="1">
      <alignment/>
    </xf>
    <xf numFmtId="0" fontId="4" fillId="39" borderId="47" xfId="0" applyFont="1" applyFill="1" applyBorder="1" applyAlignment="1">
      <alignment/>
    </xf>
    <xf numFmtId="0" fontId="4" fillId="39" borderId="51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96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0" fontId="4" fillId="38" borderId="98" xfId="0" applyFont="1" applyFill="1" applyBorder="1" applyAlignment="1">
      <alignment/>
    </xf>
    <xf numFmtId="0" fontId="4" fillId="39" borderId="98" xfId="0" applyFont="1" applyFill="1" applyBorder="1" applyAlignment="1">
      <alignment/>
    </xf>
    <xf numFmtId="0" fontId="4" fillId="38" borderId="99" xfId="0" applyFont="1" applyFill="1" applyBorder="1" applyAlignment="1">
      <alignment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0" fontId="4" fillId="0" borderId="101" xfId="0" applyFont="1" applyBorder="1" applyAlignment="1">
      <alignment/>
    </xf>
    <xf numFmtId="0" fontId="4" fillId="38" borderId="101" xfId="0" applyFont="1" applyFill="1" applyBorder="1" applyAlignment="1">
      <alignment/>
    </xf>
    <xf numFmtId="0" fontId="4" fillId="39" borderId="101" xfId="0" applyFont="1" applyFill="1" applyBorder="1" applyAlignment="1">
      <alignment/>
    </xf>
    <xf numFmtId="0" fontId="4" fillId="38" borderId="102" xfId="0" applyFont="1" applyFill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104" xfId="0" applyFont="1" applyBorder="1" applyAlignment="1">
      <alignment/>
    </xf>
    <xf numFmtId="0" fontId="4" fillId="38" borderId="104" xfId="0" applyFont="1" applyFill="1" applyBorder="1" applyAlignment="1">
      <alignment/>
    </xf>
    <xf numFmtId="0" fontId="4" fillId="39" borderId="104" xfId="0" applyFont="1" applyFill="1" applyBorder="1" applyAlignment="1">
      <alignment/>
    </xf>
    <xf numFmtId="0" fontId="4" fillId="38" borderId="105" xfId="0" applyFont="1" applyFill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55" fillId="0" borderId="0" xfId="0" applyFont="1" applyAlignment="1">
      <alignment/>
    </xf>
    <xf numFmtId="3" fontId="4" fillId="38" borderId="18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8" borderId="19" xfId="0" applyNumberFormat="1" applyFont="1" applyFill="1" applyBorder="1" applyAlignment="1" applyProtection="1">
      <alignment/>
      <protection locked="0"/>
    </xf>
    <xf numFmtId="3" fontId="4" fillId="38" borderId="18" xfId="0" applyNumberFormat="1" applyFont="1" applyFill="1" applyBorder="1" applyAlignment="1" applyProtection="1">
      <alignment/>
      <protection/>
    </xf>
    <xf numFmtId="3" fontId="4" fillId="38" borderId="19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3" fontId="4" fillId="38" borderId="55" xfId="0" applyNumberFormat="1" applyFont="1" applyFill="1" applyBorder="1" applyAlignment="1">
      <alignment/>
    </xf>
    <xf numFmtId="3" fontId="4" fillId="38" borderId="56" xfId="0" applyNumberFormat="1" applyFont="1" applyFill="1" applyBorder="1" applyAlignment="1">
      <alignment/>
    </xf>
    <xf numFmtId="3" fontId="4" fillId="0" borderId="74" xfId="0" applyNumberFormat="1" applyFont="1" applyFill="1" applyBorder="1" applyAlignment="1" applyProtection="1">
      <alignment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38" borderId="45" xfId="0" applyNumberFormat="1" applyFont="1" applyFill="1" applyBorder="1" applyAlignment="1">
      <alignment/>
    </xf>
    <xf numFmtId="3" fontId="4" fillId="38" borderId="20" xfId="0" applyNumberFormat="1" applyFont="1" applyFill="1" applyBorder="1" applyAlignment="1" applyProtection="1">
      <alignment/>
      <protection/>
    </xf>
    <xf numFmtId="3" fontId="6" fillId="30" borderId="109" xfId="0" applyNumberFormat="1" applyFont="1" applyFill="1" applyBorder="1" applyAlignment="1">
      <alignment/>
    </xf>
    <xf numFmtId="3" fontId="6" fillId="30" borderId="21" xfId="0" applyNumberFormat="1" applyFont="1" applyFill="1" applyBorder="1" applyAlignment="1">
      <alignment/>
    </xf>
    <xf numFmtId="3" fontId="6" fillId="30" borderId="22" xfId="0" applyNumberFormat="1" applyFont="1" applyFill="1" applyBorder="1" applyAlignment="1">
      <alignment/>
    </xf>
    <xf numFmtId="3" fontId="6" fillId="30" borderId="110" xfId="0" applyNumberFormat="1" applyFont="1" applyFill="1" applyBorder="1" applyAlignment="1">
      <alignment/>
    </xf>
    <xf numFmtId="3" fontId="6" fillId="30" borderId="111" xfId="0" applyNumberFormat="1" applyFont="1" applyFill="1" applyBorder="1" applyAlignment="1">
      <alignment horizontal="center"/>
    </xf>
    <xf numFmtId="3" fontId="6" fillId="30" borderId="111" xfId="0" applyNumberFormat="1" applyFont="1" applyFill="1" applyBorder="1" applyAlignment="1">
      <alignment/>
    </xf>
    <xf numFmtId="3" fontId="6" fillId="30" borderId="112" xfId="0" applyNumberFormat="1" applyFont="1" applyFill="1" applyBorder="1" applyAlignment="1">
      <alignment/>
    </xf>
    <xf numFmtId="0" fontId="4" fillId="30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3" fontId="4" fillId="30" borderId="10" xfId="0" applyNumberFormat="1" applyFont="1" applyFill="1" applyBorder="1" applyAlignment="1">
      <alignment/>
    </xf>
    <xf numFmtId="3" fontId="4" fillId="30" borderId="30" xfId="0" applyNumberFormat="1" applyFont="1" applyFill="1" applyBorder="1" applyAlignment="1">
      <alignment/>
    </xf>
    <xf numFmtId="0" fontId="4" fillId="0" borderId="113" xfId="0" applyFont="1" applyBorder="1" applyAlignment="1">
      <alignment/>
    </xf>
    <xf numFmtId="3" fontId="4" fillId="0" borderId="113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30" borderId="37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/>
    </xf>
    <xf numFmtId="3" fontId="6" fillId="30" borderId="39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horizontal="center" vertical="center"/>
    </xf>
    <xf numFmtId="3" fontId="6" fillId="30" borderId="49" xfId="0" applyNumberFormat="1" applyFont="1" applyFill="1" applyBorder="1" applyAlignment="1">
      <alignment/>
    </xf>
    <xf numFmtId="3" fontId="6" fillId="30" borderId="9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6" fillId="30" borderId="49" xfId="0" applyNumberFormat="1" applyFont="1" applyFill="1" applyBorder="1" applyAlignment="1">
      <alignment vertical="center"/>
    </xf>
    <xf numFmtId="3" fontId="4" fillId="38" borderId="3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7" fillId="0" borderId="0" xfId="0" applyFont="1" applyAlignment="1" quotePrefix="1">
      <alignment horizontal="center" vertical="center"/>
    </xf>
    <xf numFmtId="0" fontId="6" fillId="0" borderId="25" xfId="0" applyFont="1" applyBorder="1" applyAlignment="1" quotePrefix="1">
      <alignment/>
    </xf>
    <xf numFmtId="0" fontId="4" fillId="0" borderId="25" xfId="0" applyFont="1" applyBorder="1" applyAlignment="1">
      <alignment/>
    </xf>
    <xf numFmtId="0" fontId="6" fillId="30" borderId="115" xfId="0" applyFont="1" applyFill="1" applyBorder="1" applyAlignment="1">
      <alignment horizontal="right" vertical="center"/>
    </xf>
    <xf numFmtId="0" fontId="4" fillId="30" borderId="116" xfId="0" applyFont="1" applyFill="1" applyBorder="1" applyAlignment="1">
      <alignment horizontal="right" vertical="center"/>
    </xf>
    <xf numFmtId="0" fontId="4" fillId="30" borderId="117" xfId="0" applyFont="1" applyFill="1" applyBorder="1" applyAlignment="1">
      <alignment horizontal="right" vertical="center"/>
    </xf>
    <xf numFmtId="0" fontId="6" fillId="0" borderId="85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6" fillId="30" borderId="85" xfId="0" applyFont="1" applyFill="1" applyBorder="1" applyAlignment="1">
      <alignment horizontal="right" vertical="center"/>
    </xf>
    <xf numFmtId="0" fontId="4" fillId="30" borderId="69" xfId="0" applyFont="1" applyFill="1" applyBorder="1" applyAlignment="1">
      <alignment horizontal="right" vertical="center"/>
    </xf>
    <xf numFmtId="0" fontId="4" fillId="30" borderId="70" xfId="0" applyFont="1" applyFill="1" applyBorder="1" applyAlignment="1">
      <alignment horizontal="right" vertical="center"/>
    </xf>
    <xf numFmtId="0" fontId="6" fillId="40" borderId="85" xfId="0" applyFont="1" applyFill="1" applyBorder="1" applyAlignment="1">
      <alignment horizontal="right" vertical="center"/>
    </xf>
    <xf numFmtId="0" fontId="4" fillId="40" borderId="69" xfId="0" applyFont="1" applyFill="1" applyBorder="1" applyAlignment="1">
      <alignment horizontal="right" vertical="center"/>
    </xf>
    <xf numFmtId="0" fontId="6" fillId="40" borderId="118" xfId="0" applyFont="1" applyFill="1" applyBorder="1" applyAlignment="1">
      <alignment horizontal="right" vertical="center"/>
    </xf>
    <xf numFmtId="0" fontId="4" fillId="30" borderId="119" xfId="0" applyFont="1" applyFill="1" applyBorder="1" applyAlignment="1">
      <alignment horizontal="right" vertical="center"/>
    </xf>
    <xf numFmtId="0" fontId="4" fillId="30" borderId="120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ouveau%20dossier%20PI\P&#233;rigord%20Initiative\B&#233;n&#233;ficiaires\projest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  <sheetName val="PF"/>
      <sheetName val="T"/>
      <sheetName val="FSP"/>
      <sheetName val="charges externes"/>
      <sheetName val="BFR"/>
      <sheetName val="euro"/>
      <sheetName val="RD"/>
    </sheetNames>
    <sheetDataSet>
      <sheetData sheetId="6">
        <row r="1">
          <cell r="B1">
            <v>6.55957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B38" sqref="B38"/>
    </sheetView>
  </sheetViews>
  <sheetFormatPr defaultColWidth="11.421875" defaultRowHeight="12.75"/>
  <cols>
    <col min="1" max="1" width="16.00390625" style="5" customWidth="1"/>
    <col min="2" max="2" width="64.57421875" style="5" customWidth="1"/>
    <col min="3" max="16384" width="11.421875" style="5" customWidth="1"/>
  </cols>
  <sheetData>
    <row r="1" ht="12.75">
      <c r="A1" s="273" t="s">
        <v>280</v>
      </c>
    </row>
    <row r="2" ht="12.75">
      <c r="A2" s="273" t="s">
        <v>281</v>
      </c>
    </row>
    <row r="4" spans="1:6" ht="26.25">
      <c r="A4" s="3" t="s">
        <v>239</v>
      </c>
      <c r="B4" s="18"/>
      <c r="C4" s="4"/>
      <c r="D4" s="4"/>
      <c r="E4" s="4"/>
      <c r="F4" s="4"/>
    </row>
    <row r="5" spans="1:6" ht="26.25">
      <c r="A5" s="4"/>
      <c r="B5" s="4"/>
      <c r="C5" s="4"/>
      <c r="D5" s="4"/>
      <c r="E5" s="4"/>
      <c r="F5" s="4"/>
    </row>
    <row r="6" spans="1:6" ht="26.25">
      <c r="A6" s="4"/>
      <c r="B6" s="4"/>
      <c r="C6" s="4"/>
      <c r="D6" s="4"/>
      <c r="E6" s="4"/>
      <c r="F6" s="4"/>
    </row>
    <row r="7" spans="1:6" ht="15.75">
      <c r="A7" s="13" t="s">
        <v>182</v>
      </c>
      <c r="B7" s="13" t="s">
        <v>106</v>
      </c>
      <c r="C7" s="7"/>
      <c r="D7" s="7"/>
      <c r="E7" s="7"/>
      <c r="F7" s="7"/>
    </row>
    <row r="8" spans="1:2" ht="15.75">
      <c r="A8" s="14"/>
      <c r="B8" s="15"/>
    </row>
    <row r="9" spans="1:2" ht="15.75">
      <c r="A9" s="16">
        <v>1</v>
      </c>
      <c r="B9" s="17" t="s">
        <v>239</v>
      </c>
    </row>
    <row r="10" spans="1:2" ht="15.75">
      <c r="A10" s="16"/>
      <c r="B10" s="17"/>
    </row>
    <row r="11" spans="1:2" ht="15.75">
      <c r="A11" s="16">
        <v>2</v>
      </c>
      <c r="B11" s="17" t="s">
        <v>248</v>
      </c>
    </row>
    <row r="12" spans="1:2" ht="15.75">
      <c r="A12" s="16"/>
      <c r="B12" s="17"/>
    </row>
    <row r="13" spans="1:2" ht="15.75">
      <c r="A13" s="16">
        <v>3</v>
      </c>
      <c r="B13" s="17" t="s">
        <v>186</v>
      </c>
    </row>
    <row r="14" spans="1:2" ht="15.75">
      <c r="A14" s="16"/>
      <c r="B14" s="17"/>
    </row>
    <row r="15" spans="1:2" ht="15.75">
      <c r="A15" s="16">
        <v>4</v>
      </c>
      <c r="B15" s="17" t="s">
        <v>183</v>
      </c>
    </row>
    <row r="16" spans="1:2" ht="15.75">
      <c r="A16" s="16"/>
      <c r="B16" s="17"/>
    </row>
    <row r="17" spans="1:2" ht="15.75">
      <c r="A17" s="16">
        <v>5</v>
      </c>
      <c r="B17" s="17" t="s">
        <v>238</v>
      </c>
    </row>
    <row r="18" spans="1:2" ht="15.75">
      <c r="A18" s="16"/>
      <c r="B18" s="17"/>
    </row>
    <row r="19" spans="1:2" ht="15.75">
      <c r="A19" s="16">
        <v>6</v>
      </c>
      <c r="B19" s="17" t="s">
        <v>240</v>
      </c>
    </row>
    <row r="20" spans="1:2" ht="15.75">
      <c r="A20" s="16"/>
      <c r="B20" s="17"/>
    </row>
    <row r="21" spans="1:2" ht="15.75">
      <c r="A21" s="16">
        <v>7</v>
      </c>
      <c r="B21" s="17" t="s">
        <v>237</v>
      </c>
    </row>
    <row r="22" spans="1:2" ht="15.75">
      <c r="A22" s="16"/>
      <c r="B22" s="17"/>
    </row>
    <row r="23" spans="1:2" ht="15.75">
      <c r="A23" s="16">
        <v>8</v>
      </c>
      <c r="B23" s="17" t="s">
        <v>184</v>
      </c>
    </row>
    <row r="24" spans="1:2" ht="15.75">
      <c r="A24" s="16"/>
      <c r="B24" s="17"/>
    </row>
    <row r="25" spans="1:2" ht="15.75">
      <c r="A25" s="16">
        <v>9</v>
      </c>
      <c r="B25" s="17" t="s">
        <v>185</v>
      </c>
    </row>
    <row r="26" spans="1:2" ht="15.75">
      <c r="A26" s="16"/>
      <c r="B26" s="17"/>
    </row>
    <row r="27" spans="1:2" ht="15.75">
      <c r="A27" s="16">
        <v>10</v>
      </c>
      <c r="B27" s="17" t="s">
        <v>245</v>
      </c>
    </row>
    <row r="28" spans="1:2" ht="12.75">
      <c r="A28" s="8"/>
      <c r="B28" s="9"/>
    </row>
    <row r="29" spans="1:2" ht="12.75">
      <c r="A29" s="8"/>
      <c r="B29" s="9"/>
    </row>
    <row r="30" spans="1:2" ht="12.75">
      <c r="A30" s="8"/>
      <c r="B30" s="9"/>
    </row>
    <row r="31" spans="1:2" ht="12.75">
      <c r="A31" s="10"/>
      <c r="B31" s="11"/>
    </row>
    <row r="32" spans="1:2" ht="12.75">
      <c r="A32" s="47"/>
      <c r="B32" s="102"/>
    </row>
    <row r="33" spans="1:2" ht="12.75">
      <c r="A33" s="335"/>
      <c r="B33" s="5" t="s">
        <v>276</v>
      </c>
    </row>
    <row r="34" spans="1:2" ht="12.75">
      <c r="A34" s="334"/>
      <c r="B34" s="5" t="s">
        <v>277</v>
      </c>
    </row>
    <row r="35" ht="12.75">
      <c r="A35" s="12"/>
    </row>
    <row r="36" spans="1:2" ht="12.75">
      <c r="A36" s="12"/>
      <c r="B36" s="349" t="s">
        <v>282</v>
      </c>
    </row>
    <row r="37" spans="1:2" ht="12.75">
      <c r="A37" s="12"/>
      <c r="B37" s="349" t="s">
        <v>283</v>
      </c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r:id="rId1"/>
  <headerFooter alignWithMargins="0">
    <oddFooter>&amp;CPage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S13" sqref="S13"/>
    </sheetView>
  </sheetViews>
  <sheetFormatPr defaultColWidth="11.421875" defaultRowHeight="12.75"/>
  <cols>
    <col min="1" max="1" width="34.421875" style="5" customWidth="1"/>
    <col min="2" max="13" width="10.7109375" style="5" customWidth="1"/>
    <col min="14" max="16384" width="11.421875" style="5" customWidth="1"/>
  </cols>
  <sheetData>
    <row r="2" ht="12.75">
      <c r="A2" s="273" t="s">
        <v>253</v>
      </c>
    </row>
    <row r="4" spans="2:14" ht="12.75">
      <c r="B4" s="307" t="s">
        <v>249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16" ht="12.75">
      <c r="B5" s="308" t="s">
        <v>291</v>
      </c>
      <c r="C5" s="309" t="s">
        <v>292</v>
      </c>
      <c r="D5" s="308" t="s">
        <v>293</v>
      </c>
      <c r="E5" s="309" t="s">
        <v>294</v>
      </c>
      <c r="F5" s="308" t="s">
        <v>295</v>
      </c>
      <c r="G5" s="309" t="s">
        <v>296</v>
      </c>
      <c r="H5" s="308" t="s">
        <v>297</v>
      </c>
      <c r="I5" s="309" t="s">
        <v>298</v>
      </c>
      <c r="J5" s="308" t="s">
        <v>299</v>
      </c>
      <c r="K5" s="309" t="s">
        <v>300</v>
      </c>
      <c r="L5" s="308" t="s">
        <v>301</v>
      </c>
      <c r="M5" s="309" t="s">
        <v>302</v>
      </c>
      <c r="N5" s="6" t="s">
        <v>5</v>
      </c>
      <c r="P5" s="311" t="s">
        <v>273</v>
      </c>
    </row>
    <row r="6" spans="1:15" ht="12.75">
      <c r="A6" s="296" t="s">
        <v>267</v>
      </c>
      <c r="B6" s="29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302"/>
      <c r="N6" s="296">
        <f>SUM(B6:M6)</f>
        <v>0</v>
      </c>
      <c r="O6" s="103"/>
    </row>
    <row r="7" spans="1:15" ht="12.75">
      <c r="A7" s="297" t="s">
        <v>268</v>
      </c>
      <c r="B7" s="291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303"/>
      <c r="N7" s="297">
        <f>SUM(B7:M7)</f>
        <v>0</v>
      </c>
      <c r="O7" s="103"/>
    </row>
    <row r="8" spans="1:14" ht="12.75">
      <c r="A8" s="297" t="s">
        <v>269</v>
      </c>
      <c r="B8" s="291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303"/>
      <c r="N8" s="297">
        <f>SUM(B8:M8)</f>
        <v>0</v>
      </c>
    </row>
    <row r="9" spans="1:14" ht="12.75">
      <c r="A9" s="297" t="s">
        <v>270</v>
      </c>
      <c r="B9" s="291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303"/>
      <c r="N9" s="297">
        <f>SUM(B9:M9)</f>
        <v>0</v>
      </c>
    </row>
    <row r="10" spans="1:14" ht="12.75">
      <c r="A10" s="297" t="s">
        <v>266</v>
      </c>
      <c r="B10" s="291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303"/>
      <c r="N10" s="297">
        <f>SUM(B10:M10)</f>
        <v>0</v>
      </c>
    </row>
    <row r="11" spans="1:14" ht="12.75">
      <c r="A11" s="297" t="s">
        <v>266</v>
      </c>
      <c r="B11" s="291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303"/>
      <c r="N11" s="297">
        <f aca="true" t="shared" si="0" ref="N11:N43">SUM(B11:M11)</f>
        <v>0</v>
      </c>
    </row>
    <row r="12" spans="1:14" ht="12.75">
      <c r="A12" s="297" t="s">
        <v>266</v>
      </c>
      <c r="B12" s="291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303"/>
      <c r="N12" s="297">
        <f t="shared" si="0"/>
        <v>0</v>
      </c>
    </row>
    <row r="13" spans="1:14" ht="12.75">
      <c r="A13" s="297" t="s">
        <v>266</v>
      </c>
      <c r="B13" s="291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03"/>
      <c r="N13" s="297">
        <f t="shared" si="0"/>
        <v>0</v>
      </c>
    </row>
    <row r="14" spans="1:14" ht="12.75">
      <c r="A14" s="298" t="s">
        <v>250</v>
      </c>
      <c r="B14" s="292">
        <f>SUM(B6:B13)</f>
        <v>0</v>
      </c>
      <c r="C14" s="279">
        <f aca="true" t="shared" si="1" ref="C14:M14">SUM(C6:C13)</f>
        <v>0</v>
      </c>
      <c r="D14" s="279">
        <f t="shared" si="1"/>
        <v>0</v>
      </c>
      <c r="E14" s="279">
        <f t="shared" si="1"/>
        <v>0</v>
      </c>
      <c r="F14" s="279">
        <f t="shared" si="1"/>
        <v>0</v>
      </c>
      <c r="G14" s="279">
        <f t="shared" si="1"/>
        <v>0</v>
      </c>
      <c r="H14" s="279">
        <f t="shared" si="1"/>
        <v>0</v>
      </c>
      <c r="I14" s="279">
        <f t="shared" si="1"/>
        <v>0</v>
      </c>
      <c r="J14" s="279">
        <f t="shared" si="1"/>
        <v>0</v>
      </c>
      <c r="K14" s="279">
        <f t="shared" si="1"/>
        <v>0</v>
      </c>
      <c r="L14" s="279">
        <f t="shared" si="1"/>
        <v>0</v>
      </c>
      <c r="M14" s="304">
        <f t="shared" si="1"/>
        <v>0</v>
      </c>
      <c r="N14" s="298">
        <f>SUM(N6:N13)</f>
        <v>0</v>
      </c>
    </row>
    <row r="15" spans="1:14" ht="12.75">
      <c r="A15" s="297" t="s">
        <v>252</v>
      </c>
      <c r="B15" s="291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303"/>
      <c r="N15" s="297">
        <f>SUM(B15:M15)</f>
        <v>0</v>
      </c>
    </row>
    <row r="16" spans="1:14" ht="12.75">
      <c r="A16" s="297" t="s">
        <v>141</v>
      </c>
      <c r="B16" s="291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303"/>
      <c r="N16" s="297">
        <f t="shared" si="0"/>
        <v>0</v>
      </c>
    </row>
    <row r="17" spans="1:14" ht="12.75">
      <c r="A17" s="297" t="s">
        <v>140</v>
      </c>
      <c r="B17" s="291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303"/>
      <c r="N17" s="297">
        <f t="shared" si="0"/>
        <v>0</v>
      </c>
    </row>
    <row r="18" spans="1:14" ht="12.75">
      <c r="A18" s="297" t="s">
        <v>197</v>
      </c>
      <c r="B18" s="291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303"/>
      <c r="N18" s="297">
        <f t="shared" si="0"/>
        <v>0</v>
      </c>
    </row>
    <row r="19" spans="1:14" ht="12.75">
      <c r="A19" s="297" t="s">
        <v>193</v>
      </c>
      <c r="B19" s="291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303"/>
      <c r="N19" s="297">
        <f t="shared" si="0"/>
        <v>0</v>
      </c>
    </row>
    <row r="20" spans="1:14" ht="12.75">
      <c r="A20" s="297" t="s">
        <v>194</v>
      </c>
      <c r="B20" s="291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303"/>
      <c r="N20" s="297">
        <f t="shared" si="0"/>
        <v>0</v>
      </c>
    </row>
    <row r="21" spans="1:14" ht="12.75">
      <c r="A21" s="297" t="s">
        <v>195</v>
      </c>
      <c r="B21" s="291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303"/>
      <c r="N21" s="297">
        <f t="shared" si="0"/>
        <v>0</v>
      </c>
    </row>
    <row r="22" spans="1:14" ht="12.75">
      <c r="A22" s="297" t="s">
        <v>206</v>
      </c>
      <c r="B22" s="291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303"/>
      <c r="N22" s="297">
        <f t="shared" si="0"/>
        <v>0</v>
      </c>
    </row>
    <row r="23" spans="1:14" ht="12.75">
      <c r="A23" s="297" t="s">
        <v>142</v>
      </c>
      <c r="B23" s="291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303"/>
      <c r="N23" s="297">
        <f t="shared" si="0"/>
        <v>0</v>
      </c>
    </row>
    <row r="24" spans="1:14" ht="12.75">
      <c r="A24" s="297" t="s">
        <v>199</v>
      </c>
      <c r="B24" s="291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303"/>
      <c r="N24" s="297">
        <f t="shared" si="0"/>
        <v>0</v>
      </c>
    </row>
    <row r="25" spans="1:14" ht="12.75">
      <c r="A25" s="297" t="s">
        <v>201</v>
      </c>
      <c r="B25" s="291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303"/>
      <c r="N25" s="297">
        <f t="shared" si="0"/>
        <v>0</v>
      </c>
    </row>
    <row r="26" spans="1:14" ht="12.75">
      <c r="A26" s="297" t="s">
        <v>143</v>
      </c>
      <c r="B26" s="291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303"/>
      <c r="N26" s="297">
        <f t="shared" si="0"/>
        <v>0</v>
      </c>
    </row>
    <row r="27" spans="1:14" ht="12.75">
      <c r="A27" s="297" t="s">
        <v>202</v>
      </c>
      <c r="B27" s="291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303"/>
      <c r="N27" s="297">
        <f t="shared" si="0"/>
        <v>0</v>
      </c>
    </row>
    <row r="28" spans="1:14" ht="12.75">
      <c r="A28" s="297" t="s">
        <v>198</v>
      </c>
      <c r="B28" s="291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303"/>
      <c r="N28" s="297">
        <f t="shared" si="0"/>
        <v>0</v>
      </c>
    </row>
    <row r="29" spans="1:14" ht="12.75">
      <c r="A29" s="297" t="s">
        <v>144</v>
      </c>
      <c r="B29" s="291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303"/>
      <c r="N29" s="297">
        <f t="shared" si="0"/>
        <v>0</v>
      </c>
    </row>
    <row r="30" spans="1:14" ht="12.75">
      <c r="A30" s="297" t="s">
        <v>145</v>
      </c>
      <c r="B30" s="291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303"/>
      <c r="N30" s="297">
        <f t="shared" si="0"/>
        <v>0</v>
      </c>
    </row>
    <row r="31" spans="1:14" ht="12.75">
      <c r="A31" s="297" t="s">
        <v>146</v>
      </c>
      <c r="B31" s="291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303"/>
      <c r="N31" s="297">
        <f t="shared" si="0"/>
        <v>0</v>
      </c>
    </row>
    <row r="32" spans="1:14" ht="12.75">
      <c r="A32" s="297" t="s">
        <v>147</v>
      </c>
      <c r="B32" s="291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303"/>
      <c r="N32" s="297">
        <f t="shared" si="0"/>
        <v>0</v>
      </c>
    </row>
    <row r="33" spans="1:14" ht="12.75">
      <c r="A33" s="297" t="s">
        <v>148</v>
      </c>
      <c r="B33" s="291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303"/>
      <c r="N33" s="297">
        <f t="shared" si="0"/>
        <v>0</v>
      </c>
    </row>
    <row r="34" spans="1:14" ht="12.75">
      <c r="A34" s="297" t="s">
        <v>149</v>
      </c>
      <c r="B34" s="291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303"/>
      <c r="N34" s="297">
        <f t="shared" si="0"/>
        <v>0</v>
      </c>
    </row>
    <row r="35" spans="1:14" ht="12.75">
      <c r="A35" s="297" t="s">
        <v>150</v>
      </c>
      <c r="B35" s="291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303"/>
      <c r="N35" s="297">
        <f t="shared" si="0"/>
        <v>0</v>
      </c>
    </row>
    <row r="36" spans="1:14" ht="12.75">
      <c r="A36" s="299" t="s">
        <v>251</v>
      </c>
      <c r="B36" s="293">
        <f aca="true" t="shared" si="2" ref="B36:N36">SUM(B16:B35)</f>
        <v>0</v>
      </c>
      <c r="C36" s="282">
        <f t="shared" si="2"/>
        <v>0</v>
      </c>
      <c r="D36" s="282">
        <f t="shared" si="2"/>
        <v>0</v>
      </c>
      <c r="E36" s="282">
        <f t="shared" si="2"/>
        <v>0</v>
      </c>
      <c r="F36" s="282">
        <f t="shared" si="2"/>
        <v>0</v>
      </c>
      <c r="G36" s="282">
        <f t="shared" si="2"/>
        <v>0</v>
      </c>
      <c r="H36" s="282">
        <f t="shared" si="2"/>
        <v>0</v>
      </c>
      <c r="I36" s="282">
        <f t="shared" si="2"/>
        <v>0</v>
      </c>
      <c r="J36" s="282">
        <f t="shared" si="2"/>
        <v>0</v>
      </c>
      <c r="K36" s="282">
        <f t="shared" si="2"/>
        <v>0</v>
      </c>
      <c r="L36" s="282">
        <f t="shared" si="2"/>
        <v>0</v>
      </c>
      <c r="M36" s="305">
        <f t="shared" si="2"/>
        <v>0</v>
      </c>
      <c r="N36" s="299">
        <f t="shared" si="2"/>
        <v>0</v>
      </c>
    </row>
    <row r="37" spans="1:14" ht="12.75">
      <c r="A37" s="297" t="s">
        <v>254</v>
      </c>
      <c r="B37" s="291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303"/>
      <c r="N37" s="297">
        <f t="shared" si="0"/>
        <v>0</v>
      </c>
    </row>
    <row r="38" spans="1:14" ht="12.75">
      <c r="A38" s="297" t="s">
        <v>255</v>
      </c>
      <c r="B38" s="291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303"/>
      <c r="N38" s="297">
        <f t="shared" si="0"/>
        <v>0</v>
      </c>
    </row>
    <row r="39" spans="1:14" ht="12.75">
      <c r="A39" s="297" t="s">
        <v>257</v>
      </c>
      <c r="B39" s="291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303"/>
      <c r="N39" s="297">
        <f t="shared" si="0"/>
        <v>0</v>
      </c>
    </row>
    <row r="40" spans="1:14" ht="12.75">
      <c r="A40" s="297" t="s">
        <v>256</v>
      </c>
      <c r="B40" s="291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303"/>
      <c r="N40" s="297">
        <f t="shared" si="0"/>
        <v>0</v>
      </c>
    </row>
    <row r="41" spans="1:14" ht="12.75">
      <c r="A41" s="297" t="s">
        <v>258</v>
      </c>
      <c r="B41" s="291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303"/>
      <c r="N41" s="297">
        <f t="shared" si="0"/>
        <v>0</v>
      </c>
    </row>
    <row r="42" spans="1:14" ht="12.75">
      <c r="A42" s="299" t="s">
        <v>259</v>
      </c>
      <c r="B42" s="293">
        <f>SUM(B37:B41)</f>
        <v>0</v>
      </c>
      <c r="C42" s="282">
        <f aca="true" t="shared" si="3" ref="C42:N42">SUM(C37:C41)</f>
        <v>0</v>
      </c>
      <c r="D42" s="282">
        <f t="shared" si="3"/>
        <v>0</v>
      </c>
      <c r="E42" s="282">
        <f t="shared" si="3"/>
        <v>0</v>
      </c>
      <c r="F42" s="282">
        <f t="shared" si="3"/>
        <v>0</v>
      </c>
      <c r="G42" s="282">
        <f t="shared" si="3"/>
        <v>0</v>
      </c>
      <c r="H42" s="282">
        <f t="shared" si="3"/>
        <v>0</v>
      </c>
      <c r="I42" s="282">
        <f t="shared" si="3"/>
        <v>0</v>
      </c>
      <c r="J42" s="282">
        <f t="shared" si="3"/>
        <v>0</v>
      </c>
      <c r="K42" s="282">
        <f t="shared" si="3"/>
        <v>0</v>
      </c>
      <c r="L42" s="282">
        <f t="shared" si="3"/>
        <v>0</v>
      </c>
      <c r="M42" s="305">
        <f t="shared" si="3"/>
        <v>0</v>
      </c>
      <c r="N42" s="299">
        <f t="shared" si="3"/>
        <v>0</v>
      </c>
    </row>
    <row r="43" spans="1:14" ht="12.75">
      <c r="A43" s="297" t="s">
        <v>260</v>
      </c>
      <c r="B43" s="291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303"/>
      <c r="N43" s="297">
        <f t="shared" si="0"/>
        <v>0</v>
      </c>
    </row>
    <row r="44" spans="1:14" ht="12.75">
      <c r="A44" s="300" t="s">
        <v>261</v>
      </c>
      <c r="B44" s="294">
        <f>B15+B36+B42+B43</f>
        <v>0</v>
      </c>
      <c r="C44" s="285">
        <f aca="true" t="shared" si="4" ref="C44:N44">C15+C36+C42+C43</f>
        <v>0</v>
      </c>
      <c r="D44" s="285">
        <f t="shared" si="4"/>
        <v>0</v>
      </c>
      <c r="E44" s="285">
        <f t="shared" si="4"/>
        <v>0</v>
      </c>
      <c r="F44" s="285">
        <f t="shared" si="4"/>
        <v>0</v>
      </c>
      <c r="G44" s="285">
        <f t="shared" si="4"/>
        <v>0</v>
      </c>
      <c r="H44" s="285">
        <f t="shared" si="4"/>
        <v>0</v>
      </c>
      <c r="I44" s="285">
        <f t="shared" si="4"/>
        <v>0</v>
      </c>
      <c r="J44" s="285">
        <f t="shared" si="4"/>
        <v>0</v>
      </c>
      <c r="K44" s="285">
        <f t="shared" si="4"/>
        <v>0</v>
      </c>
      <c r="L44" s="285">
        <f t="shared" si="4"/>
        <v>0</v>
      </c>
      <c r="M44" s="306">
        <f t="shared" si="4"/>
        <v>0</v>
      </c>
      <c r="N44" s="300">
        <f t="shared" si="4"/>
        <v>0</v>
      </c>
    </row>
    <row r="45" spans="1:13" ht="12.75">
      <c r="A45" s="296" t="s">
        <v>262</v>
      </c>
      <c r="B45" s="290"/>
      <c r="C45" s="274">
        <f>B47</f>
        <v>0</v>
      </c>
      <c r="D45" s="274">
        <f aca="true" t="shared" si="5" ref="D45:M45">C47</f>
        <v>0</v>
      </c>
      <c r="E45" s="274">
        <f t="shared" si="5"/>
        <v>0</v>
      </c>
      <c r="F45" s="274">
        <f t="shared" si="5"/>
        <v>0</v>
      </c>
      <c r="G45" s="274">
        <f t="shared" si="5"/>
        <v>0</v>
      </c>
      <c r="H45" s="274">
        <f t="shared" si="5"/>
        <v>0</v>
      </c>
      <c r="I45" s="274">
        <f t="shared" si="5"/>
        <v>0</v>
      </c>
      <c r="J45" s="274">
        <f t="shared" si="5"/>
        <v>0</v>
      </c>
      <c r="K45" s="274">
        <f t="shared" si="5"/>
        <v>0</v>
      </c>
      <c r="L45" s="274">
        <f t="shared" si="5"/>
        <v>0</v>
      </c>
      <c r="M45" s="275">
        <f t="shared" si="5"/>
        <v>0</v>
      </c>
    </row>
    <row r="46" spans="1:13" ht="12.75">
      <c r="A46" s="297" t="s">
        <v>263</v>
      </c>
      <c r="B46" s="291">
        <f>B14-B44</f>
        <v>0</v>
      </c>
      <c r="C46" s="276">
        <f aca="true" t="shared" si="6" ref="C46:M46">C14-C44</f>
        <v>0</v>
      </c>
      <c r="D46" s="276">
        <f t="shared" si="6"/>
        <v>0</v>
      </c>
      <c r="E46" s="276">
        <f t="shared" si="6"/>
        <v>0</v>
      </c>
      <c r="F46" s="276">
        <f t="shared" si="6"/>
        <v>0</v>
      </c>
      <c r="G46" s="276">
        <f t="shared" si="6"/>
        <v>0</v>
      </c>
      <c r="H46" s="276">
        <f t="shared" si="6"/>
        <v>0</v>
      </c>
      <c r="I46" s="276">
        <f t="shared" si="6"/>
        <v>0</v>
      </c>
      <c r="J46" s="276">
        <f t="shared" si="6"/>
        <v>0</v>
      </c>
      <c r="K46" s="276">
        <f t="shared" si="6"/>
        <v>0</v>
      </c>
      <c r="L46" s="276">
        <f t="shared" si="6"/>
        <v>0</v>
      </c>
      <c r="M46" s="277">
        <f t="shared" si="6"/>
        <v>0</v>
      </c>
    </row>
    <row r="47" spans="1:13" ht="12.75">
      <c r="A47" s="298" t="s">
        <v>264</v>
      </c>
      <c r="B47" s="292">
        <f>B45+B46</f>
        <v>0</v>
      </c>
      <c r="C47" s="279">
        <f aca="true" t="shared" si="7" ref="C47:M47">C45+C46</f>
        <v>0</v>
      </c>
      <c r="D47" s="279">
        <f t="shared" si="7"/>
        <v>0</v>
      </c>
      <c r="E47" s="279">
        <f t="shared" si="7"/>
        <v>0</v>
      </c>
      <c r="F47" s="279">
        <f t="shared" si="7"/>
        <v>0</v>
      </c>
      <c r="G47" s="279">
        <f t="shared" si="7"/>
        <v>0</v>
      </c>
      <c r="H47" s="279">
        <f t="shared" si="7"/>
        <v>0</v>
      </c>
      <c r="I47" s="279">
        <f t="shared" si="7"/>
        <v>0</v>
      </c>
      <c r="J47" s="279">
        <f t="shared" si="7"/>
        <v>0</v>
      </c>
      <c r="K47" s="279">
        <f t="shared" si="7"/>
        <v>0</v>
      </c>
      <c r="L47" s="279">
        <f t="shared" si="7"/>
        <v>0</v>
      </c>
      <c r="M47" s="280">
        <f t="shared" si="7"/>
        <v>0</v>
      </c>
    </row>
    <row r="48" spans="1:13" ht="12.75">
      <c r="A48" s="301" t="s">
        <v>265</v>
      </c>
      <c r="B48" s="295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1">
      <selection activeCell="B5" sqref="B5:M5"/>
    </sheetView>
  </sheetViews>
  <sheetFormatPr defaultColWidth="11.421875" defaultRowHeight="12.75"/>
  <cols>
    <col min="1" max="1" width="34.421875" style="5" customWidth="1"/>
    <col min="2" max="13" width="10.7109375" style="5" customWidth="1"/>
    <col min="14" max="16384" width="11.421875" style="5" customWidth="1"/>
  </cols>
  <sheetData>
    <row r="2" ht="12.75">
      <c r="A2" s="273" t="s">
        <v>253</v>
      </c>
    </row>
    <row r="3" ht="12.75">
      <c r="A3" s="273"/>
    </row>
    <row r="4" spans="2:14" ht="12.75">
      <c r="B4" s="307" t="s">
        <v>271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14" ht="12.75">
      <c r="B5" s="308" t="s">
        <v>291</v>
      </c>
      <c r="C5" s="309" t="s">
        <v>292</v>
      </c>
      <c r="D5" s="308" t="s">
        <v>293</v>
      </c>
      <c r="E5" s="309" t="s">
        <v>294</v>
      </c>
      <c r="F5" s="308" t="s">
        <v>295</v>
      </c>
      <c r="G5" s="309" t="s">
        <v>296</v>
      </c>
      <c r="H5" s="308" t="s">
        <v>297</v>
      </c>
      <c r="I5" s="309" t="s">
        <v>298</v>
      </c>
      <c r="J5" s="308" t="s">
        <v>299</v>
      </c>
      <c r="K5" s="309" t="s">
        <v>300</v>
      </c>
      <c r="L5" s="308" t="s">
        <v>301</v>
      </c>
      <c r="M5" s="309" t="s">
        <v>302</v>
      </c>
      <c r="N5" s="310" t="s">
        <v>5</v>
      </c>
    </row>
    <row r="6" spans="1:14" ht="12.75">
      <c r="A6" s="296" t="s">
        <v>267</v>
      </c>
      <c r="B6" s="29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>
        <f aca="true" t="shared" si="0" ref="N6:N13">SUM(B6:M6)</f>
        <v>0</v>
      </c>
    </row>
    <row r="7" spans="1:14" ht="12.75">
      <c r="A7" s="297" t="s">
        <v>268</v>
      </c>
      <c r="B7" s="291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>
        <f t="shared" si="0"/>
        <v>0</v>
      </c>
    </row>
    <row r="8" spans="1:14" ht="12.75">
      <c r="A8" s="297" t="s">
        <v>269</v>
      </c>
      <c r="B8" s="291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>
        <f t="shared" si="0"/>
        <v>0</v>
      </c>
    </row>
    <row r="9" spans="1:14" ht="12.75">
      <c r="A9" s="297" t="s">
        <v>270</v>
      </c>
      <c r="B9" s="291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7">
        <f t="shared" si="0"/>
        <v>0</v>
      </c>
    </row>
    <row r="10" spans="1:14" ht="12.75">
      <c r="A10" s="297" t="s">
        <v>266</v>
      </c>
      <c r="B10" s="291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7">
        <f t="shared" si="0"/>
        <v>0</v>
      </c>
    </row>
    <row r="11" spans="1:14" ht="12.75">
      <c r="A11" s="297" t="s">
        <v>266</v>
      </c>
      <c r="B11" s="291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>
        <f t="shared" si="0"/>
        <v>0</v>
      </c>
    </row>
    <row r="12" spans="1:14" ht="12.75">
      <c r="A12" s="297" t="s">
        <v>266</v>
      </c>
      <c r="B12" s="291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>
        <f t="shared" si="0"/>
        <v>0</v>
      </c>
    </row>
    <row r="13" spans="1:14" ht="12.75">
      <c r="A13" s="297" t="s">
        <v>266</v>
      </c>
      <c r="B13" s="291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>
        <f t="shared" si="0"/>
        <v>0</v>
      </c>
    </row>
    <row r="14" spans="1:14" ht="12.75">
      <c r="A14" s="298" t="s">
        <v>250</v>
      </c>
      <c r="B14" s="292">
        <f aca="true" t="shared" si="1" ref="B14:N14">SUM(B6:B13)</f>
        <v>0</v>
      </c>
      <c r="C14" s="279">
        <f t="shared" si="1"/>
        <v>0</v>
      </c>
      <c r="D14" s="279">
        <f t="shared" si="1"/>
        <v>0</v>
      </c>
      <c r="E14" s="279">
        <f t="shared" si="1"/>
        <v>0</v>
      </c>
      <c r="F14" s="279">
        <f t="shared" si="1"/>
        <v>0</v>
      </c>
      <c r="G14" s="279">
        <f t="shared" si="1"/>
        <v>0</v>
      </c>
      <c r="H14" s="279">
        <f t="shared" si="1"/>
        <v>0</v>
      </c>
      <c r="I14" s="279">
        <f t="shared" si="1"/>
        <v>0</v>
      </c>
      <c r="J14" s="279">
        <f t="shared" si="1"/>
        <v>0</v>
      </c>
      <c r="K14" s="279">
        <f t="shared" si="1"/>
        <v>0</v>
      </c>
      <c r="L14" s="279">
        <f t="shared" si="1"/>
        <v>0</v>
      </c>
      <c r="M14" s="279">
        <f t="shared" si="1"/>
        <v>0</v>
      </c>
      <c r="N14" s="280">
        <f t="shared" si="1"/>
        <v>0</v>
      </c>
    </row>
    <row r="15" spans="1:14" ht="12.75">
      <c r="A15" s="297" t="s">
        <v>252</v>
      </c>
      <c r="B15" s="291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7">
        <f>SUM(B15:M15)</f>
        <v>0</v>
      </c>
    </row>
    <row r="16" spans="1:14" ht="12.75">
      <c r="A16" s="297" t="s">
        <v>141</v>
      </c>
      <c r="B16" s="291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7">
        <f aca="true" t="shared" si="2" ref="N16:N35">SUM(B16:M16)</f>
        <v>0</v>
      </c>
    </row>
    <row r="17" spans="1:14" ht="12.75">
      <c r="A17" s="297" t="s">
        <v>140</v>
      </c>
      <c r="B17" s="291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>
        <f t="shared" si="2"/>
        <v>0</v>
      </c>
    </row>
    <row r="18" spans="1:14" ht="12.75">
      <c r="A18" s="297" t="s">
        <v>197</v>
      </c>
      <c r="B18" s="291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>
        <f t="shared" si="2"/>
        <v>0</v>
      </c>
    </row>
    <row r="19" spans="1:14" ht="12.75">
      <c r="A19" s="297" t="s">
        <v>193</v>
      </c>
      <c r="B19" s="291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7">
        <f t="shared" si="2"/>
        <v>0</v>
      </c>
    </row>
    <row r="20" spans="1:14" ht="12.75">
      <c r="A20" s="297" t="s">
        <v>194</v>
      </c>
      <c r="B20" s="291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>
        <f t="shared" si="2"/>
        <v>0</v>
      </c>
    </row>
    <row r="21" spans="1:14" ht="12.75">
      <c r="A21" s="297" t="s">
        <v>195</v>
      </c>
      <c r="B21" s="291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7">
        <f t="shared" si="2"/>
        <v>0</v>
      </c>
    </row>
    <row r="22" spans="1:14" ht="12.75">
      <c r="A22" s="297" t="s">
        <v>206</v>
      </c>
      <c r="B22" s="291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>
        <f t="shared" si="2"/>
        <v>0</v>
      </c>
    </row>
    <row r="23" spans="1:14" ht="12.75">
      <c r="A23" s="297" t="s">
        <v>142</v>
      </c>
      <c r="B23" s="291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7">
        <f t="shared" si="2"/>
        <v>0</v>
      </c>
    </row>
    <row r="24" spans="1:14" ht="12.75">
      <c r="A24" s="297" t="s">
        <v>199</v>
      </c>
      <c r="B24" s="291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>
        <f t="shared" si="2"/>
        <v>0</v>
      </c>
    </row>
    <row r="25" spans="1:14" ht="12.75">
      <c r="A25" s="297" t="s">
        <v>201</v>
      </c>
      <c r="B25" s="291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>
        <f t="shared" si="2"/>
        <v>0</v>
      </c>
    </row>
    <row r="26" spans="1:14" ht="12.75">
      <c r="A26" s="297" t="s">
        <v>143</v>
      </c>
      <c r="B26" s="291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7">
        <f t="shared" si="2"/>
        <v>0</v>
      </c>
    </row>
    <row r="27" spans="1:14" ht="12.75">
      <c r="A27" s="297" t="s">
        <v>202</v>
      </c>
      <c r="B27" s="291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7">
        <f t="shared" si="2"/>
        <v>0</v>
      </c>
    </row>
    <row r="28" spans="1:14" ht="12.75">
      <c r="A28" s="297" t="s">
        <v>198</v>
      </c>
      <c r="B28" s="291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>
        <f t="shared" si="2"/>
        <v>0</v>
      </c>
    </row>
    <row r="29" spans="1:14" ht="12.75">
      <c r="A29" s="297" t="s">
        <v>144</v>
      </c>
      <c r="B29" s="291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7">
        <f t="shared" si="2"/>
        <v>0</v>
      </c>
    </row>
    <row r="30" spans="1:14" ht="12.75">
      <c r="A30" s="297" t="s">
        <v>145</v>
      </c>
      <c r="B30" s="291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>
        <f t="shared" si="2"/>
        <v>0</v>
      </c>
    </row>
    <row r="31" spans="1:14" ht="12.75">
      <c r="A31" s="297" t="s">
        <v>146</v>
      </c>
      <c r="B31" s="291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7">
        <f t="shared" si="2"/>
        <v>0</v>
      </c>
    </row>
    <row r="32" spans="1:14" ht="12.75">
      <c r="A32" s="297" t="s">
        <v>147</v>
      </c>
      <c r="B32" s="291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7">
        <f t="shared" si="2"/>
        <v>0</v>
      </c>
    </row>
    <row r="33" spans="1:14" ht="12.75">
      <c r="A33" s="297" t="s">
        <v>148</v>
      </c>
      <c r="B33" s="291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7">
        <f t="shared" si="2"/>
        <v>0</v>
      </c>
    </row>
    <row r="34" spans="1:14" ht="12.75">
      <c r="A34" s="297" t="s">
        <v>149</v>
      </c>
      <c r="B34" s="291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>
        <f t="shared" si="2"/>
        <v>0</v>
      </c>
    </row>
    <row r="35" spans="1:14" ht="12.75">
      <c r="A35" s="297" t="s">
        <v>150</v>
      </c>
      <c r="B35" s="291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>
        <f t="shared" si="2"/>
        <v>0</v>
      </c>
    </row>
    <row r="36" spans="1:14" ht="12.75">
      <c r="A36" s="299" t="s">
        <v>251</v>
      </c>
      <c r="B36" s="293">
        <f aca="true" t="shared" si="3" ref="B36:N36">SUM(B16:B35)</f>
        <v>0</v>
      </c>
      <c r="C36" s="282">
        <f t="shared" si="3"/>
        <v>0</v>
      </c>
      <c r="D36" s="282">
        <f t="shared" si="3"/>
        <v>0</v>
      </c>
      <c r="E36" s="282">
        <f t="shared" si="3"/>
        <v>0</v>
      </c>
      <c r="F36" s="282">
        <f t="shared" si="3"/>
        <v>0</v>
      </c>
      <c r="G36" s="282">
        <f t="shared" si="3"/>
        <v>0</v>
      </c>
      <c r="H36" s="282">
        <f t="shared" si="3"/>
        <v>0</v>
      </c>
      <c r="I36" s="282">
        <f t="shared" si="3"/>
        <v>0</v>
      </c>
      <c r="J36" s="282">
        <f t="shared" si="3"/>
        <v>0</v>
      </c>
      <c r="K36" s="282">
        <f t="shared" si="3"/>
        <v>0</v>
      </c>
      <c r="L36" s="282">
        <f t="shared" si="3"/>
        <v>0</v>
      </c>
      <c r="M36" s="282">
        <f t="shared" si="3"/>
        <v>0</v>
      </c>
      <c r="N36" s="283">
        <f t="shared" si="3"/>
        <v>0</v>
      </c>
    </row>
    <row r="37" spans="1:14" ht="12.75">
      <c r="A37" s="297" t="s">
        <v>254</v>
      </c>
      <c r="B37" s="291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7">
        <f>SUM(B37:M37)</f>
        <v>0</v>
      </c>
    </row>
    <row r="38" spans="1:14" ht="12.75">
      <c r="A38" s="297" t="s">
        <v>255</v>
      </c>
      <c r="B38" s="291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7">
        <f>SUM(B38:M38)</f>
        <v>0</v>
      </c>
    </row>
    <row r="39" spans="1:14" ht="12.75">
      <c r="A39" s="297" t="s">
        <v>257</v>
      </c>
      <c r="B39" s="291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7">
        <f>SUM(B39:M39)</f>
        <v>0</v>
      </c>
    </row>
    <row r="40" spans="1:14" ht="12.75">
      <c r="A40" s="297" t="s">
        <v>256</v>
      </c>
      <c r="B40" s="291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>
        <f>SUM(B40:M40)</f>
        <v>0</v>
      </c>
    </row>
    <row r="41" spans="1:14" ht="12.75">
      <c r="A41" s="297" t="s">
        <v>258</v>
      </c>
      <c r="B41" s="291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7">
        <f>SUM(B41:M41)</f>
        <v>0</v>
      </c>
    </row>
    <row r="42" spans="1:14" ht="12.75">
      <c r="A42" s="299" t="s">
        <v>259</v>
      </c>
      <c r="B42" s="293">
        <f aca="true" t="shared" si="4" ref="B42:N42">SUM(B37:B41)</f>
        <v>0</v>
      </c>
      <c r="C42" s="282">
        <f t="shared" si="4"/>
        <v>0</v>
      </c>
      <c r="D42" s="282">
        <f t="shared" si="4"/>
        <v>0</v>
      </c>
      <c r="E42" s="282">
        <f t="shared" si="4"/>
        <v>0</v>
      </c>
      <c r="F42" s="282">
        <f t="shared" si="4"/>
        <v>0</v>
      </c>
      <c r="G42" s="282">
        <f t="shared" si="4"/>
        <v>0</v>
      </c>
      <c r="H42" s="282">
        <f t="shared" si="4"/>
        <v>0</v>
      </c>
      <c r="I42" s="282">
        <f t="shared" si="4"/>
        <v>0</v>
      </c>
      <c r="J42" s="282">
        <f t="shared" si="4"/>
        <v>0</v>
      </c>
      <c r="K42" s="282">
        <f t="shared" si="4"/>
        <v>0</v>
      </c>
      <c r="L42" s="282">
        <f t="shared" si="4"/>
        <v>0</v>
      </c>
      <c r="M42" s="282">
        <f t="shared" si="4"/>
        <v>0</v>
      </c>
      <c r="N42" s="283">
        <f t="shared" si="4"/>
        <v>0</v>
      </c>
    </row>
    <row r="43" spans="1:14" ht="12.75">
      <c r="A43" s="297" t="s">
        <v>260</v>
      </c>
      <c r="B43" s="291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7">
        <f>SUM(B43:M43)</f>
        <v>0</v>
      </c>
    </row>
    <row r="44" spans="1:14" ht="12.75">
      <c r="A44" s="300" t="s">
        <v>261</v>
      </c>
      <c r="B44" s="294">
        <f aca="true" t="shared" si="5" ref="B44:N44">B15+B36+B42+B43</f>
        <v>0</v>
      </c>
      <c r="C44" s="285">
        <f t="shared" si="5"/>
        <v>0</v>
      </c>
      <c r="D44" s="285">
        <f t="shared" si="5"/>
        <v>0</v>
      </c>
      <c r="E44" s="285">
        <f t="shared" si="5"/>
        <v>0</v>
      </c>
      <c r="F44" s="285">
        <f t="shared" si="5"/>
        <v>0</v>
      </c>
      <c r="G44" s="285">
        <f t="shared" si="5"/>
        <v>0</v>
      </c>
      <c r="H44" s="285">
        <f t="shared" si="5"/>
        <v>0</v>
      </c>
      <c r="I44" s="285">
        <f t="shared" si="5"/>
        <v>0</v>
      </c>
      <c r="J44" s="285">
        <f t="shared" si="5"/>
        <v>0</v>
      </c>
      <c r="K44" s="285">
        <f t="shared" si="5"/>
        <v>0</v>
      </c>
      <c r="L44" s="285">
        <f t="shared" si="5"/>
        <v>0</v>
      </c>
      <c r="M44" s="285">
        <f t="shared" si="5"/>
        <v>0</v>
      </c>
      <c r="N44" s="286">
        <f t="shared" si="5"/>
        <v>0</v>
      </c>
    </row>
    <row r="45" spans="1:13" ht="12.75">
      <c r="A45" s="296" t="s">
        <v>262</v>
      </c>
      <c r="B45" s="290">
        <f>'PLAN TRESORERIE année N'!M47</f>
        <v>0</v>
      </c>
      <c r="C45" s="274">
        <f>B47</f>
        <v>0</v>
      </c>
      <c r="D45" s="274">
        <f aca="true" t="shared" si="6" ref="D45:M45">C47</f>
        <v>0</v>
      </c>
      <c r="E45" s="274">
        <f t="shared" si="6"/>
        <v>0</v>
      </c>
      <c r="F45" s="274">
        <f t="shared" si="6"/>
        <v>0</v>
      </c>
      <c r="G45" s="274">
        <f t="shared" si="6"/>
        <v>0</v>
      </c>
      <c r="H45" s="274">
        <f t="shared" si="6"/>
        <v>0</v>
      </c>
      <c r="I45" s="274">
        <f t="shared" si="6"/>
        <v>0</v>
      </c>
      <c r="J45" s="274">
        <f t="shared" si="6"/>
        <v>0</v>
      </c>
      <c r="K45" s="274">
        <f t="shared" si="6"/>
        <v>0</v>
      </c>
      <c r="L45" s="274">
        <f t="shared" si="6"/>
        <v>0</v>
      </c>
      <c r="M45" s="275">
        <f t="shared" si="6"/>
        <v>0</v>
      </c>
    </row>
    <row r="46" spans="1:13" ht="12.75">
      <c r="A46" s="297" t="s">
        <v>263</v>
      </c>
      <c r="B46" s="291">
        <f>B14-B44</f>
        <v>0</v>
      </c>
      <c r="C46" s="276">
        <f aca="true" t="shared" si="7" ref="C46:M46">C14-C44</f>
        <v>0</v>
      </c>
      <c r="D46" s="276">
        <f t="shared" si="7"/>
        <v>0</v>
      </c>
      <c r="E46" s="276">
        <f t="shared" si="7"/>
        <v>0</v>
      </c>
      <c r="F46" s="276">
        <f t="shared" si="7"/>
        <v>0</v>
      </c>
      <c r="G46" s="276">
        <f t="shared" si="7"/>
        <v>0</v>
      </c>
      <c r="H46" s="276">
        <f t="shared" si="7"/>
        <v>0</v>
      </c>
      <c r="I46" s="276">
        <f t="shared" si="7"/>
        <v>0</v>
      </c>
      <c r="J46" s="276">
        <f t="shared" si="7"/>
        <v>0</v>
      </c>
      <c r="K46" s="276">
        <f t="shared" si="7"/>
        <v>0</v>
      </c>
      <c r="L46" s="276">
        <f t="shared" si="7"/>
        <v>0</v>
      </c>
      <c r="M46" s="277">
        <f t="shared" si="7"/>
        <v>0</v>
      </c>
    </row>
    <row r="47" spans="1:13" ht="12.75">
      <c r="A47" s="298" t="s">
        <v>264</v>
      </c>
      <c r="B47" s="292">
        <f aca="true" t="shared" si="8" ref="B47:M47">B45+B46</f>
        <v>0</v>
      </c>
      <c r="C47" s="279">
        <f t="shared" si="8"/>
        <v>0</v>
      </c>
      <c r="D47" s="279">
        <f t="shared" si="8"/>
        <v>0</v>
      </c>
      <c r="E47" s="279">
        <f t="shared" si="8"/>
        <v>0</v>
      </c>
      <c r="F47" s="279">
        <f t="shared" si="8"/>
        <v>0</v>
      </c>
      <c r="G47" s="279">
        <f t="shared" si="8"/>
        <v>0</v>
      </c>
      <c r="H47" s="279">
        <f t="shared" si="8"/>
        <v>0</v>
      </c>
      <c r="I47" s="279">
        <f t="shared" si="8"/>
        <v>0</v>
      </c>
      <c r="J47" s="279">
        <f t="shared" si="8"/>
        <v>0</v>
      </c>
      <c r="K47" s="279">
        <f t="shared" si="8"/>
        <v>0</v>
      </c>
      <c r="L47" s="279">
        <f t="shared" si="8"/>
        <v>0</v>
      </c>
      <c r="M47" s="280">
        <f t="shared" si="8"/>
        <v>0</v>
      </c>
    </row>
    <row r="48" spans="1:13" ht="12.75">
      <c r="A48" s="301" t="s">
        <v>265</v>
      </c>
      <c r="B48" s="295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1">
      <selection activeCell="S11" sqref="S11"/>
    </sheetView>
  </sheetViews>
  <sheetFormatPr defaultColWidth="11.421875" defaultRowHeight="12.75"/>
  <cols>
    <col min="1" max="1" width="34.421875" style="5" customWidth="1"/>
    <col min="2" max="13" width="10.7109375" style="5" customWidth="1"/>
    <col min="14" max="16384" width="11.421875" style="5" customWidth="1"/>
  </cols>
  <sheetData>
    <row r="2" ht="12.75">
      <c r="A2" s="273" t="s">
        <v>253</v>
      </c>
    </row>
    <row r="4" spans="2:14" ht="12.75">
      <c r="B4" s="307" t="s">
        <v>272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2:14" ht="12.75">
      <c r="B5" s="308" t="s">
        <v>291</v>
      </c>
      <c r="C5" s="309" t="s">
        <v>292</v>
      </c>
      <c r="D5" s="308" t="s">
        <v>293</v>
      </c>
      <c r="E5" s="309" t="s">
        <v>294</v>
      </c>
      <c r="F5" s="308" t="s">
        <v>295</v>
      </c>
      <c r="G5" s="309" t="s">
        <v>296</v>
      </c>
      <c r="H5" s="308" t="s">
        <v>297</v>
      </c>
      <c r="I5" s="309" t="s">
        <v>298</v>
      </c>
      <c r="J5" s="308" t="s">
        <v>299</v>
      </c>
      <c r="K5" s="309" t="s">
        <v>300</v>
      </c>
      <c r="L5" s="308" t="s">
        <v>301</v>
      </c>
      <c r="M5" s="309" t="s">
        <v>302</v>
      </c>
      <c r="N5" s="310" t="s">
        <v>5</v>
      </c>
    </row>
    <row r="6" spans="1:14" ht="12.75">
      <c r="A6" s="296" t="s">
        <v>267</v>
      </c>
      <c r="B6" s="235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>
        <f aca="true" t="shared" si="0" ref="N6:N13">SUM(B6:M6)</f>
        <v>0</v>
      </c>
    </row>
    <row r="7" spans="1:14" ht="12.75">
      <c r="A7" s="297" t="s">
        <v>268</v>
      </c>
      <c r="B7" s="238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>
        <f t="shared" si="0"/>
        <v>0</v>
      </c>
    </row>
    <row r="8" spans="1:14" ht="12.75">
      <c r="A8" s="297" t="s">
        <v>269</v>
      </c>
      <c r="B8" s="238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>
        <f t="shared" si="0"/>
        <v>0</v>
      </c>
    </row>
    <row r="9" spans="1:14" ht="12.75">
      <c r="A9" s="297" t="s">
        <v>270</v>
      </c>
      <c r="B9" s="238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7">
        <f t="shared" si="0"/>
        <v>0</v>
      </c>
    </row>
    <row r="10" spans="1:14" ht="12.75">
      <c r="A10" s="297" t="s">
        <v>266</v>
      </c>
      <c r="B10" s="238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7">
        <f t="shared" si="0"/>
        <v>0</v>
      </c>
    </row>
    <row r="11" spans="1:14" ht="12.75">
      <c r="A11" s="297" t="s">
        <v>266</v>
      </c>
      <c r="B11" s="23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>
        <f t="shared" si="0"/>
        <v>0</v>
      </c>
    </row>
    <row r="12" spans="1:14" ht="12.75">
      <c r="A12" s="297" t="s">
        <v>266</v>
      </c>
      <c r="B12" s="238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>
        <f t="shared" si="0"/>
        <v>0</v>
      </c>
    </row>
    <row r="13" spans="1:14" ht="12.75">
      <c r="A13" s="297" t="s">
        <v>266</v>
      </c>
      <c r="B13" s="238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>
        <f t="shared" si="0"/>
        <v>0</v>
      </c>
    </row>
    <row r="14" spans="1:14" ht="12.75">
      <c r="A14" s="298" t="s">
        <v>250</v>
      </c>
      <c r="B14" s="278">
        <f aca="true" t="shared" si="1" ref="B14:N14">SUM(B6:B13)</f>
        <v>0</v>
      </c>
      <c r="C14" s="279">
        <f t="shared" si="1"/>
        <v>0</v>
      </c>
      <c r="D14" s="279">
        <f t="shared" si="1"/>
        <v>0</v>
      </c>
      <c r="E14" s="279">
        <f t="shared" si="1"/>
        <v>0</v>
      </c>
      <c r="F14" s="279">
        <f t="shared" si="1"/>
        <v>0</v>
      </c>
      <c r="G14" s="279">
        <f t="shared" si="1"/>
        <v>0</v>
      </c>
      <c r="H14" s="279">
        <f t="shared" si="1"/>
        <v>0</v>
      </c>
      <c r="I14" s="279">
        <f t="shared" si="1"/>
        <v>0</v>
      </c>
      <c r="J14" s="279">
        <f t="shared" si="1"/>
        <v>0</v>
      </c>
      <c r="K14" s="279">
        <f t="shared" si="1"/>
        <v>0</v>
      </c>
      <c r="L14" s="279">
        <f t="shared" si="1"/>
        <v>0</v>
      </c>
      <c r="M14" s="279">
        <f t="shared" si="1"/>
        <v>0</v>
      </c>
      <c r="N14" s="280">
        <f t="shared" si="1"/>
        <v>0</v>
      </c>
    </row>
    <row r="15" spans="1:14" ht="12.75">
      <c r="A15" s="297" t="s">
        <v>252</v>
      </c>
      <c r="B15" s="238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7">
        <f>SUM(B15:M15)</f>
        <v>0</v>
      </c>
    </row>
    <row r="16" spans="1:14" ht="12.75">
      <c r="A16" s="297" t="s">
        <v>141</v>
      </c>
      <c r="B16" s="238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7">
        <f aca="true" t="shared" si="2" ref="N16:N35">SUM(B16:M16)</f>
        <v>0</v>
      </c>
    </row>
    <row r="17" spans="1:14" ht="12.75">
      <c r="A17" s="297" t="s">
        <v>140</v>
      </c>
      <c r="B17" s="238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>
        <f t="shared" si="2"/>
        <v>0</v>
      </c>
    </row>
    <row r="18" spans="1:14" ht="12.75">
      <c r="A18" s="297" t="s">
        <v>197</v>
      </c>
      <c r="B18" s="238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>
        <f t="shared" si="2"/>
        <v>0</v>
      </c>
    </row>
    <row r="19" spans="1:14" ht="12.75">
      <c r="A19" s="297" t="s">
        <v>193</v>
      </c>
      <c r="B19" s="238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7">
        <f t="shared" si="2"/>
        <v>0</v>
      </c>
    </row>
    <row r="20" spans="1:14" ht="12.75">
      <c r="A20" s="297" t="s">
        <v>194</v>
      </c>
      <c r="B20" s="238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>
        <f t="shared" si="2"/>
        <v>0</v>
      </c>
    </row>
    <row r="21" spans="1:14" ht="12.75">
      <c r="A21" s="297" t="s">
        <v>195</v>
      </c>
      <c r="B21" s="238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7">
        <f t="shared" si="2"/>
        <v>0</v>
      </c>
    </row>
    <row r="22" spans="1:14" ht="12.75">
      <c r="A22" s="297" t="s">
        <v>206</v>
      </c>
      <c r="B22" s="238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>
        <f t="shared" si="2"/>
        <v>0</v>
      </c>
    </row>
    <row r="23" spans="1:14" ht="12.75">
      <c r="A23" s="297" t="s">
        <v>142</v>
      </c>
      <c r="B23" s="238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7">
        <f t="shared" si="2"/>
        <v>0</v>
      </c>
    </row>
    <row r="24" spans="1:14" ht="12.75">
      <c r="A24" s="297" t="s">
        <v>199</v>
      </c>
      <c r="B24" s="238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>
        <f t="shared" si="2"/>
        <v>0</v>
      </c>
    </row>
    <row r="25" spans="1:14" ht="12.75">
      <c r="A25" s="297" t="s">
        <v>201</v>
      </c>
      <c r="B25" s="238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>
        <f t="shared" si="2"/>
        <v>0</v>
      </c>
    </row>
    <row r="26" spans="1:14" ht="12.75">
      <c r="A26" s="297" t="s">
        <v>143</v>
      </c>
      <c r="B26" s="238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7">
        <f t="shared" si="2"/>
        <v>0</v>
      </c>
    </row>
    <row r="27" spans="1:14" ht="12.75">
      <c r="A27" s="297" t="s">
        <v>202</v>
      </c>
      <c r="B27" s="238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7">
        <f t="shared" si="2"/>
        <v>0</v>
      </c>
    </row>
    <row r="28" spans="1:14" ht="12.75">
      <c r="A28" s="297" t="s">
        <v>198</v>
      </c>
      <c r="B28" s="238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>
        <f t="shared" si="2"/>
        <v>0</v>
      </c>
    </row>
    <row r="29" spans="1:14" ht="12.75">
      <c r="A29" s="297" t="s">
        <v>144</v>
      </c>
      <c r="B29" s="238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7">
        <f t="shared" si="2"/>
        <v>0</v>
      </c>
    </row>
    <row r="30" spans="1:14" ht="12.75">
      <c r="A30" s="297" t="s">
        <v>145</v>
      </c>
      <c r="B30" s="238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>
        <f t="shared" si="2"/>
        <v>0</v>
      </c>
    </row>
    <row r="31" spans="1:14" ht="12.75">
      <c r="A31" s="297" t="s">
        <v>146</v>
      </c>
      <c r="B31" s="238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7">
        <f t="shared" si="2"/>
        <v>0</v>
      </c>
    </row>
    <row r="32" spans="1:14" ht="12.75">
      <c r="A32" s="297" t="s">
        <v>147</v>
      </c>
      <c r="B32" s="238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7">
        <f t="shared" si="2"/>
        <v>0</v>
      </c>
    </row>
    <row r="33" spans="1:14" ht="12.75">
      <c r="A33" s="297" t="s">
        <v>148</v>
      </c>
      <c r="B33" s="238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7">
        <f t="shared" si="2"/>
        <v>0</v>
      </c>
    </row>
    <row r="34" spans="1:14" ht="12.75">
      <c r="A34" s="297" t="s">
        <v>149</v>
      </c>
      <c r="B34" s="238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>
        <f t="shared" si="2"/>
        <v>0</v>
      </c>
    </row>
    <row r="35" spans="1:14" ht="12.75">
      <c r="A35" s="297" t="s">
        <v>150</v>
      </c>
      <c r="B35" s="238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>
        <f t="shared" si="2"/>
        <v>0</v>
      </c>
    </row>
    <row r="36" spans="1:14" ht="12.75">
      <c r="A36" s="299" t="s">
        <v>251</v>
      </c>
      <c r="B36" s="281">
        <f aca="true" t="shared" si="3" ref="B36:N36">SUM(B16:B35)</f>
        <v>0</v>
      </c>
      <c r="C36" s="282">
        <f t="shared" si="3"/>
        <v>0</v>
      </c>
      <c r="D36" s="282">
        <f t="shared" si="3"/>
        <v>0</v>
      </c>
      <c r="E36" s="282">
        <f t="shared" si="3"/>
        <v>0</v>
      </c>
      <c r="F36" s="282">
        <f t="shared" si="3"/>
        <v>0</v>
      </c>
      <c r="G36" s="282">
        <f t="shared" si="3"/>
        <v>0</v>
      </c>
      <c r="H36" s="282">
        <f t="shared" si="3"/>
        <v>0</v>
      </c>
      <c r="I36" s="282">
        <f t="shared" si="3"/>
        <v>0</v>
      </c>
      <c r="J36" s="282">
        <f t="shared" si="3"/>
        <v>0</v>
      </c>
      <c r="K36" s="282">
        <f t="shared" si="3"/>
        <v>0</v>
      </c>
      <c r="L36" s="282">
        <f t="shared" si="3"/>
        <v>0</v>
      </c>
      <c r="M36" s="282">
        <f t="shared" si="3"/>
        <v>0</v>
      </c>
      <c r="N36" s="283">
        <f t="shared" si="3"/>
        <v>0</v>
      </c>
    </row>
    <row r="37" spans="1:14" ht="12.75">
      <c r="A37" s="297" t="s">
        <v>254</v>
      </c>
      <c r="B37" s="238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7">
        <f>SUM(B37:M37)</f>
        <v>0</v>
      </c>
    </row>
    <row r="38" spans="1:14" ht="12.75">
      <c r="A38" s="297" t="s">
        <v>255</v>
      </c>
      <c r="B38" s="238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7">
        <f>SUM(B38:M38)</f>
        <v>0</v>
      </c>
    </row>
    <row r="39" spans="1:14" ht="12.75">
      <c r="A39" s="297" t="s">
        <v>257</v>
      </c>
      <c r="B39" s="238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7">
        <f>SUM(B39:M39)</f>
        <v>0</v>
      </c>
    </row>
    <row r="40" spans="1:14" ht="12.75">
      <c r="A40" s="297" t="s">
        <v>256</v>
      </c>
      <c r="B40" s="238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>
        <f>SUM(B40:M40)</f>
        <v>0</v>
      </c>
    </row>
    <row r="41" spans="1:14" ht="12.75">
      <c r="A41" s="297" t="s">
        <v>258</v>
      </c>
      <c r="B41" s="238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7">
        <f>SUM(B41:M41)</f>
        <v>0</v>
      </c>
    </row>
    <row r="42" spans="1:14" ht="12.75">
      <c r="A42" s="299" t="s">
        <v>259</v>
      </c>
      <c r="B42" s="281">
        <f aca="true" t="shared" si="4" ref="B42:N42">SUM(B37:B41)</f>
        <v>0</v>
      </c>
      <c r="C42" s="282">
        <f t="shared" si="4"/>
        <v>0</v>
      </c>
      <c r="D42" s="282">
        <f t="shared" si="4"/>
        <v>0</v>
      </c>
      <c r="E42" s="282">
        <f t="shared" si="4"/>
        <v>0</v>
      </c>
      <c r="F42" s="282">
        <f t="shared" si="4"/>
        <v>0</v>
      </c>
      <c r="G42" s="282">
        <f t="shared" si="4"/>
        <v>0</v>
      </c>
      <c r="H42" s="282">
        <f t="shared" si="4"/>
        <v>0</v>
      </c>
      <c r="I42" s="282">
        <f t="shared" si="4"/>
        <v>0</v>
      </c>
      <c r="J42" s="282">
        <f t="shared" si="4"/>
        <v>0</v>
      </c>
      <c r="K42" s="282">
        <f t="shared" si="4"/>
        <v>0</v>
      </c>
      <c r="L42" s="282">
        <f t="shared" si="4"/>
        <v>0</v>
      </c>
      <c r="M42" s="282">
        <f t="shared" si="4"/>
        <v>0</v>
      </c>
      <c r="N42" s="283">
        <f t="shared" si="4"/>
        <v>0</v>
      </c>
    </row>
    <row r="43" spans="1:14" ht="12.75">
      <c r="A43" s="297" t="s">
        <v>260</v>
      </c>
      <c r="B43" s="238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7">
        <f>SUM(B43:M43)</f>
        <v>0</v>
      </c>
    </row>
    <row r="44" spans="1:14" ht="12.75">
      <c r="A44" s="298" t="s">
        <v>261</v>
      </c>
      <c r="B44" s="284">
        <f aca="true" t="shared" si="5" ref="B44:N44">B15+B36+B42+B43</f>
        <v>0</v>
      </c>
      <c r="C44" s="285">
        <f t="shared" si="5"/>
        <v>0</v>
      </c>
      <c r="D44" s="285">
        <f t="shared" si="5"/>
        <v>0</v>
      </c>
      <c r="E44" s="285">
        <f t="shared" si="5"/>
        <v>0</v>
      </c>
      <c r="F44" s="285">
        <f t="shared" si="5"/>
        <v>0</v>
      </c>
      <c r="G44" s="285">
        <f t="shared" si="5"/>
        <v>0</v>
      </c>
      <c r="H44" s="285">
        <f t="shared" si="5"/>
        <v>0</v>
      </c>
      <c r="I44" s="285">
        <f t="shared" si="5"/>
        <v>0</v>
      </c>
      <c r="J44" s="285">
        <f t="shared" si="5"/>
        <v>0</v>
      </c>
      <c r="K44" s="285">
        <f t="shared" si="5"/>
        <v>0</v>
      </c>
      <c r="L44" s="285">
        <f t="shared" si="5"/>
        <v>0</v>
      </c>
      <c r="M44" s="285">
        <f t="shared" si="5"/>
        <v>0</v>
      </c>
      <c r="N44" s="286">
        <f t="shared" si="5"/>
        <v>0</v>
      </c>
    </row>
    <row r="45" spans="1:13" ht="12.75">
      <c r="A45" s="297" t="s">
        <v>262</v>
      </c>
      <c r="B45" s="235">
        <f>'PLAN TRESORERIE année N+1'!M47</f>
        <v>0</v>
      </c>
      <c r="C45" s="274">
        <f>B47</f>
        <v>0</v>
      </c>
      <c r="D45" s="274">
        <f aca="true" t="shared" si="6" ref="D45:M45">C47</f>
        <v>0</v>
      </c>
      <c r="E45" s="274">
        <f t="shared" si="6"/>
        <v>0</v>
      </c>
      <c r="F45" s="274">
        <f t="shared" si="6"/>
        <v>0</v>
      </c>
      <c r="G45" s="274">
        <f t="shared" si="6"/>
        <v>0</v>
      </c>
      <c r="H45" s="274">
        <f t="shared" si="6"/>
        <v>0</v>
      </c>
      <c r="I45" s="274">
        <f t="shared" si="6"/>
        <v>0</v>
      </c>
      <c r="J45" s="274">
        <f t="shared" si="6"/>
        <v>0</v>
      </c>
      <c r="K45" s="274">
        <f t="shared" si="6"/>
        <v>0</v>
      </c>
      <c r="L45" s="274">
        <f t="shared" si="6"/>
        <v>0</v>
      </c>
      <c r="M45" s="275">
        <f t="shared" si="6"/>
        <v>0</v>
      </c>
    </row>
    <row r="46" spans="1:13" ht="12.75">
      <c r="A46" s="297" t="s">
        <v>263</v>
      </c>
      <c r="B46" s="238">
        <f>B14-B44</f>
        <v>0</v>
      </c>
      <c r="C46" s="276">
        <f aca="true" t="shared" si="7" ref="C46:M46">C14-C44</f>
        <v>0</v>
      </c>
      <c r="D46" s="276">
        <f t="shared" si="7"/>
        <v>0</v>
      </c>
      <c r="E46" s="276">
        <f t="shared" si="7"/>
        <v>0</v>
      </c>
      <c r="F46" s="276">
        <f t="shared" si="7"/>
        <v>0</v>
      </c>
      <c r="G46" s="276">
        <f t="shared" si="7"/>
        <v>0</v>
      </c>
      <c r="H46" s="276">
        <f t="shared" si="7"/>
        <v>0</v>
      </c>
      <c r="I46" s="276">
        <f t="shared" si="7"/>
        <v>0</v>
      </c>
      <c r="J46" s="276">
        <f t="shared" si="7"/>
        <v>0</v>
      </c>
      <c r="K46" s="276">
        <f t="shared" si="7"/>
        <v>0</v>
      </c>
      <c r="L46" s="276">
        <f t="shared" si="7"/>
        <v>0</v>
      </c>
      <c r="M46" s="277">
        <f t="shared" si="7"/>
        <v>0</v>
      </c>
    </row>
    <row r="47" spans="1:13" ht="12.75">
      <c r="A47" s="298" t="s">
        <v>264</v>
      </c>
      <c r="B47" s="278">
        <f aca="true" t="shared" si="8" ref="B47:M47">B45+B46</f>
        <v>0</v>
      </c>
      <c r="C47" s="279">
        <f t="shared" si="8"/>
        <v>0</v>
      </c>
      <c r="D47" s="279">
        <f t="shared" si="8"/>
        <v>0</v>
      </c>
      <c r="E47" s="279">
        <f t="shared" si="8"/>
        <v>0</v>
      </c>
      <c r="F47" s="279">
        <f t="shared" si="8"/>
        <v>0</v>
      </c>
      <c r="G47" s="279">
        <f t="shared" si="8"/>
        <v>0</v>
      </c>
      <c r="H47" s="279">
        <f t="shared" si="8"/>
        <v>0</v>
      </c>
      <c r="I47" s="279">
        <f t="shared" si="8"/>
        <v>0</v>
      </c>
      <c r="J47" s="279">
        <f t="shared" si="8"/>
        <v>0</v>
      </c>
      <c r="K47" s="279">
        <f t="shared" si="8"/>
        <v>0</v>
      </c>
      <c r="L47" s="279">
        <f t="shared" si="8"/>
        <v>0</v>
      </c>
      <c r="M47" s="280">
        <f t="shared" si="8"/>
        <v>0</v>
      </c>
    </row>
    <row r="48" spans="1:13" ht="12.75">
      <c r="A48" s="301" t="s">
        <v>265</v>
      </c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7"/>
  <sheetViews>
    <sheetView showGridLines="0" showZeros="0" zoomScalePageLayoutView="0" workbookViewId="0" topLeftCell="A13">
      <selection activeCell="C26" sqref="C26"/>
    </sheetView>
  </sheetViews>
  <sheetFormatPr defaultColWidth="11.421875" defaultRowHeight="12.75"/>
  <cols>
    <col min="1" max="1" width="41.421875" style="12" customWidth="1"/>
    <col min="2" max="16384" width="11.421875" style="5" customWidth="1"/>
  </cols>
  <sheetData>
    <row r="3" spans="1:4" ht="15.75">
      <c r="A3" s="358" t="s">
        <v>248</v>
      </c>
      <c r="B3" s="358"/>
      <c r="C3" s="358"/>
      <c r="D3" s="358"/>
    </row>
    <row r="6" spans="1:4" ht="15" customHeight="1">
      <c r="A6" s="159"/>
      <c r="B6" s="22" t="s">
        <v>163</v>
      </c>
      <c r="C6" s="22" t="s">
        <v>164</v>
      </c>
      <c r="D6" s="22" t="s">
        <v>165</v>
      </c>
    </row>
    <row r="7" spans="1:4" ht="15" customHeight="1">
      <c r="A7" s="23" t="s">
        <v>61</v>
      </c>
      <c r="B7" s="312">
        <f>PRODUCTION!E13</f>
        <v>0</v>
      </c>
      <c r="C7" s="312">
        <f>PRODUCTION!G13</f>
        <v>0</v>
      </c>
      <c r="D7" s="312">
        <f>PRODUCTION!I13</f>
        <v>0</v>
      </c>
    </row>
    <row r="8" spans="1:4" ht="15" customHeight="1">
      <c r="A8" s="26" t="s">
        <v>62</v>
      </c>
      <c r="B8" s="27"/>
      <c r="C8" s="27"/>
      <c r="D8" s="27"/>
    </row>
    <row r="9" spans="1:4" ht="15" customHeight="1">
      <c r="A9" s="26" t="s">
        <v>63</v>
      </c>
      <c r="B9" s="27"/>
      <c r="C9" s="27"/>
      <c r="D9" s="27"/>
    </row>
    <row r="10" spans="1:4" ht="15" customHeight="1">
      <c r="A10" s="29" t="s">
        <v>64</v>
      </c>
      <c r="B10" s="30">
        <f>SUM(B8:B9)</f>
        <v>0</v>
      </c>
      <c r="C10" s="30">
        <f>SUM(C8:C9)</f>
        <v>0</v>
      </c>
      <c r="D10" s="30">
        <f>SUM(D8:D9)</f>
        <v>0</v>
      </c>
    </row>
    <row r="11" spans="1:4" ht="15" customHeight="1">
      <c r="A11" s="31" t="s">
        <v>65</v>
      </c>
      <c r="B11" s="32">
        <f>+B7-B10</f>
        <v>0</v>
      </c>
      <c r="C11" s="32">
        <f>+C7-C10</f>
        <v>0</v>
      </c>
      <c r="D11" s="32">
        <f>+D7-D10</f>
        <v>0</v>
      </c>
    </row>
    <row r="12" spans="1:4" ht="15" customHeight="1">
      <c r="A12" s="23" t="s">
        <v>66</v>
      </c>
      <c r="B12" s="317">
        <f>PRODUCTION!E20</f>
        <v>0</v>
      </c>
      <c r="C12" s="317">
        <f>PRODUCTION!G20</f>
        <v>0</v>
      </c>
      <c r="D12" s="317">
        <f>PRODUCTION!I20</f>
        <v>0</v>
      </c>
    </row>
    <row r="13" spans="1:4" ht="15" customHeight="1">
      <c r="A13" s="26" t="s">
        <v>67</v>
      </c>
      <c r="B13" s="27">
        <v>0</v>
      </c>
      <c r="C13" s="27">
        <v>0</v>
      </c>
      <c r="D13" s="27">
        <v>0</v>
      </c>
    </row>
    <row r="14" spans="1:4" ht="15" customHeight="1">
      <c r="A14" s="29" t="s">
        <v>68</v>
      </c>
      <c r="B14" s="34"/>
      <c r="C14" s="34"/>
      <c r="D14" s="34"/>
    </row>
    <row r="15" spans="1:4" ht="15" customHeight="1">
      <c r="A15" s="31" t="s">
        <v>69</v>
      </c>
      <c r="B15" s="35">
        <f>SUM(B12:B14)</f>
        <v>0</v>
      </c>
      <c r="C15" s="35">
        <f>SUM(C12:C14)</f>
        <v>0</v>
      </c>
      <c r="D15" s="35">
        <f>SUM(D12:D14)</f>
        <v>0</v>
      </c>
    </row>
    <row r="16" spans="1:4" ht="15" customHeight="1">
      <c r="A16" s="31" t="s">
        <v>70</v>
      </c>
      <c r="B16" s="35">
        <f>SUM(B11+B15)</f>
        <v>0</v>
      </c>
      <c r="C16" s="35">
        <f>SUM(C11+C15)</f>
        <v>0</v>
      </c>
      <c r="D16" s="35">
        <f>SUM(D11+D15)</f>
        <v>0</v>
      </c>
    </row>
    <row r="17" spans="1:4" ht="15" customHeight="1">
      <c r="A17" s="23" t="s">
        <v>71</v>
      </c>
      <c r="B17" s="24"/>
      <c r="C17" s="24"/>
      <c r="D17" s="24"/>
    </row>
    <row r="18" spans="1:4" ht="15" customHeight="1">
      <c r="A18" s="26" t="s">
        <v>72</v>
      </c>
      <c r="B18" s="27"/>
      <c r="C18" s="27"/>
      <c r="D18" s="27"/>
    </row>
    <row r="19" spans="1:4" ht="15" customHeight="1">
      <c r="A19" s="26" t="s">
        <v>73</v>
      </c>
      <c r="B19" s="318">
        <f>ACHATS!C37</f>
        <v>0</v>
      </c>
      <c r="C19" s="318">
        <f>ACHATS!D37</f>
        <v>0</v>
      </c>
      <c r="D19" s="318">
        <f>ACHATS!E37</f>
        <v>0</v>
      </c>
    </row>
    <row r="20" spans="1:4" ht="15" customHeight="1">
      <c r="A20" s="31" t="s">
        <v>74</v>
      </c>
      <c r="B20" s="35">
        <f>SUM(B17:B19)</f>
        <v>0</v>
      </c>
      <c r="C20" s="35">
        <f>SUM(C17:C19)</f>
        <v>0</v>
      </c>
      <c r="D20" s="35">
        <f>SUM(D17:D19)</f>
        <v>0</v>
      </c>
    </row>
    <row r="21" spans="1:4" ht="15" customHeight="1">
      <c r="A21" s="31" t="s">
        <v>75</v>
      </c>
      <c r="B21" s="35">
        <f>SUM(B16-B20)</f>
        <v>0</v>
      </c>
      <c r="C21" s="35">
        <f>SUM(C16-C20)</f>
        <v>0</v>
      </c>
      <c r="D21" s="35">
        <f>SUM(D16-D20)</f>
        <v>0</v>
      </c>
    </row>
    <row r="22" spans="1:4" ht="15" customHeight="1">
      <c r="A22" s="26" t="s">
        <v>76</v>
      </c>
      <c r="B22" s="27"/>
      <c r="C22" s="27"/>
      <c r="D22" s="27"/>
    </row>
    <row r="23" spans="1:4" ht="15" customHeight="1">
      <c r="A23" s="26" t="s">
        <v>77</v>
      </c>
      <c r="B23" s="318">
        <f>IMPOTSTAXES!C14</f>
        <v>0</v>
      </c>
      <c r="C23" s="318">
        <f>IMPOTSTAXES!D14</f>
        <v>0</v>
      </c>
      <c r="D23" s="318">
        <f>IMPOTSTAXES!E14</f>
        <v>0</v>
      </c>
    </row>
    <row r="24" spans="1:4" ht="15" customHeight="1">
      <c r="A24" s="26" t="s">
        <v>285</v>
      </c>
      <c r="B24" s="318">
        <f>SALAIRES!D14</f>
        <v>0</v>
      </c>
      <c r="C24" s="318">
        <f>SALAIRES!F14</f>
        <v>0</v>
      </c>
      <c r="D24" s="318">
        <f>SALAIRES!H14</f>
        <v>0</v>
      </c>
    </row>
    <row r="25" spans="1:4" ht="15" customHeight="1">
      <c r="A25" s="26" t="s">
        <v>94</v>
      </c>
      <c r="B25" s="318">
        <f>SALAIRES!D22</f>
        <v>0</v>
      </c>
      <c r="C25" s="318">
        <f>SALAIRES!F22</f>
        <v>0</v>
      </c>
      <c r="D25" s="318">
        <f>SALAIRES!H22</f>
        <v>0</v>
      </c>
    </row>
    <row r="26" spans="1:4" ht="15" customHeight="1">
      <c r="A26" s="37" t="s">
        <v>78</v>
      </c>
      <c r="B26" s="38">
        <f>SUM(B21+B22-B23-B25)</f>
        <v>0</v>
      </c>
      <c r="C26" s="38">
        <f>SUM(C21+C22-C23-C25)</f>
        <v>0</v>
      </c>
      <c r="D26" s="38">
        <f>SUM(D21+D22-D23-D25)</f>
        <v>0</v>
      </c>
    </row>
    <row r="27" spans="1:4" ht="15" customHeight="1">
      <c r="A27" s="26" t="s">
        <v>79</v>
      </c>
      <c r="B27" s="27">
        <v>0</v>
      </c>
      <c r="C27" s="27">
        <v>0</v>
      </c>
      <c r="D27" s="27">
        <v>0</v>
      </c>
    </row>
    <row r="28" spans="1:4" ht="15" customHeight="1">
      <c r="A28" s="26" t="s">
        <v>80</v>
      </c>
      <c r="B28" s="27">
        <v>0</v>
      </c>
      <c r="C28" s="27">
        <v>0</v>
      </c>
      <c r="D28" s="27">
        <v>0</v>
      </c>
    </row>
    <row r="29" spans="1:4" ht="15" customHeight="1">
      <c r="A29" s="26" t="s">
        <v>81</v>
      </c>
      <c r="B29" s="27"/>
      <c r="C29" s="27"/>
      <c r="D29" s="27"/>
    </row>
    <row r="30" spans="1:4" ht="15" customHeight="1">
      <c r="A30" s="26" t="s">
        <v>82</v>
      </c>
      <c r="B30" s="316">
        <f>MATERIELS!E18</f>
        <v>0</v>
      </c>
      <c r="C30" s="316">
        <f>MATERIELS!F18</f>
        <v>0</v>
      </c>
      <c r="D30" s="316">
        <f>MATERIELS!G18</f>
        <v>0</v>
      </c>
    </row>
    <row r="31" spans="1:4" ht="15" customHeight="1">
      <c r="A31" s="37" t="s">
        <v>83</v>
      </c>
      <c r="B31" s="38">
        <f>SUM(B26+B27+B28-B29-B30)</f>
        <v>0</v>
      </c>
      <c r="C31" s="38">
        <f>SUM(C26+C27+C28-C29-C30)</f>
        <v>0</v>
      </c>
      <c r="D31" s="38">
        <f>SUM(D26+D27+D28-D29-D30)</f>
        <v>0</v>
      </c>
    </row>
    <row r="32" spans="1:4" ht="15" customHeight="1">
      <c r="A32" s="26" t="s">
        <v>84</v>
      </c>
      <c r="B32" s="27">
        <v>0</v>
      </c>
      <c r="C32" s="27">
        <v>0</v>
      </c>
      <c r="D32" s="27">
        <v>0</v>
      </c>
    </row>
    <row r="33" spans="1:4" ht="15" customHeight="1">
      <c r="A33" s="26" t="s">
        <v>161</v>
      </c>
      <c r="B33" s="318">
        <f>BFR!E45</f>
        <v>0</v>
      </c>
      <c r="C33" s="318">
        <f>BFR!F45</f>
        <v>0</v>
      </c>
      <c r="D33" s="318">
        <f>BFR!G45</f>
        <v>0</v>
      </c>
    </row>
    <row r="34" spans="1:4" ht="15" customHeight="1">
      <c r="A34" s="26" t="s">
        <v>162</v>
      </c>
      <c r="B34" s="27"/>
      <c r="C34" s="27"/>
      <c r="D34" s="27">
        <v>0</v>
      </c>
    </row>
    <row r="35" spans="1:9" ht="15" customHeight="1">
      <c r="A35" s="31" t="s">
        <v>85</v>
      </c>
      <c r="B35" s="35">
        <f>B32-B33-B34</f>
        <v>0</v>
      </c>
      <c r="C35" s="35">
        <f>C32-C33-C34</f>
        <v>0</v>
      </c>
      <c r="D35" s="35">
        <f>D32-D33-D34</f>
        <v>0</v>
      </c>
      <c r="I35" s="39"/>
    </row>
    <row r="36" spans="1:4" ht="15" customHeight="1">
      <c r="A36" s="31" t="s">
        <v>86</v>
      </c>
      <c r="B36" s="35">
        <f>SUM(B31+B35)</f>
        <v>0</v>
      </c>
      <c r="C36" s="35">
        <f>SUM(C31+C35)</f>
        <v>0</v>
      </c>
      <c r="D36" s="35">
        <f>SUM(D31+D35)</f>
        <v>0</v>
      </c>
    </row>
    <row r="37" spans="1:4" ht="15" customHeight="1">
      <c r="A37" s="26" t="s">
        <v>181</v>
      </c>
      <c r="B37" s="27">
        <v>0</v>
      </c>
      <c r="C37" s="27">
        <v>0</v>
      </c>
      <c r="D37" s="27">
        <v>0</v>
      </c>
    </row>
    <row r="38" spans="1:4" ht="15" customHeight="1">
      <c r="A38" s="26" t="s">
        <v>87</v>
      </c>
      <c r="B38" s="27">
        <v>0</v>
      </c>
      <c r="C38" s="27">
        <v>0</v>
      </c>
      <c r="D38" s="27">
        <v>0</v>
      </c>
    </row>
    <row r="39" spans="1:8" ht="15" customHeight="1">
      <c r="A39" s="37" t="s">
        <v>88</v>
      </c>
      <c r="B39" s="40">
        <f>SUM(B37-B38)</f>
        <v>0</v>
      </c>
      <c r="C39" s="40">
        <f>SUM(C37-C38)</f>
        <v>0</v>
      </c>
      <c r="D39" s="41">
        <f>SUM(D37-D38)</f>
        <v>0</v>
      </c>
      <c r="F39" s="357" t="s">
        <v>246</v>
      </c>
      <c r="G39" s="357"/>
      <c r="H39" s="357"/>
    </row>
    <row r="40" spans="1:8" ht="15" customHeight="1">
      <c r="A40" s="26" t="s">
        <v>89</v>
      </c>
      <c r="B40" s="27"/>
      <c r="C40" s="27"/>
      <c r="D40" s="27"/>
      <c r="F40" s="264" t="s">
        <v>171</v>
      </c>
      <c r="G40" s="264" t="s">
        <v>172</v>
      </c>
      <c r="H40" s="264" t="s">
        <v>173</v>
      </c>
    </row>
    <row r="41" spans="1:8" ht="15" customHeight="1">
      <c r="A41" s="27" t="s">
        <v>230</v>
      </c>
      <c r="B41" s="122"/>
      <c r="C41" s="122"/>
      <c r="D41" s="122"/>
      <c r="F41" s="52">
        <f>(B36-B39-B40-B41)*0.15</f>
        <v>0</v>
      </c>
      <c r="G41" s="53">
        <f>(C36-C39-C40-C41)*0.15</f>
        <v>0</v>
      </c>
      <c r="H41" s="53">
        <f>(D36-D39-D40-D41)*0.15</f>
        <v>0</v>
      </c>
    </row>
    <row r="42" spans="1:4" ht="15" customHeight="1">
      <c r="A42" s="29" t="s">
        <v>274</v>
      </c>
      <c r="B42" s="326">
        <f>F41</f>
        <v>0</v>
      </c>
      <c r="C42" s="326">
        <f>G41</f>
        <v>0</v>
      </c>
      <c r="D42" s="326">
        <f>H41</f>
        <v>0</v>
      </c>
    </row>
    <row r="43" spans="1:4" ht="15" customHeight="1">
      <c r="A43" s="43" t="s">
        <v>90</v>
      </c>
      <c r="B43" s="44">
        <f>SUM(B36+B39-B40-B41-B42)</f>
        <v>0</v>
      </c>
      <c r="C43" s="44">
        <f>SUM(C36+C39-C40-C41-C42)</f>
        <v>0</v>
      </c>
      <c r="D43" s="44">
        <f>SUM(D36+D39-D40-D41-D42)</f>
        <v>0</v>
      </c>
    </row>
    <row r="44" spans="1:4" ht="15" customHeight="1">
      <c r="A44" s="45" t="s">
        <v>91</v>
      </c>
      <c r="B44" s="46">
        <f>B43+B30</f>
        <v>0</v>
      </c>
      <c r="C44" s="46">
        <f>C43+C30</f>
        <v>0</v>
      </c>
      <c r="D44" s="46">
        <f>D43+D30</f>
        <v>0</v>
      </c>
    </row>
    <row r="45" spans="1:4" ht="12.75">
      <c r="A45" s="48">
        <v>2</v>
      </c>
      <c r="B45" s="49"/>
      <c r="C45" s="49"/>
      <c r="D45" s="49"/>
    </row>
    <row r="46" spans="2:4" ht="12.75">
      <c r="B46" s="50">
        <v>0</v>
      </c>
      <c r="C46" s="50">
        <v>0</v>
      </c>
      <c r="D46" s="50">
        <v>0</v>
      </c>
    </row>
    <row r="47" ht="12.75">
      <c r="A47" s="51">
        <v>0</v>
      </c>
    </row>
  </sheetData>
  <sheetProtection/>
  <mergeCells count="2">
    <mergeCell ref="F39:H39"/>
    <mergeCell ref="A3:D3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r:id="rId1"/>
  <headerFooter alignWithMargins="0">
    <oddFooter>&amp;CPage &amp;P&amp;RDossier candidature Cap@cités annexes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5"/>
  <sheetViews>
    <sheetView showGridLines="0" showZeros="0" tabSelected="1" zoomScalePageLayoutView="0" workbookViewId="0" topLeftCell="A1">
      <selection activeCell="A22" sqref="A22:C22"/>
    </sheetView>
  </sheetViews>
  <sheetFormatPr defaultColWidth="11.421875" defaultRowHeight="12.75"/>
  <cols>
    <col min="1" max="1" width="16.7109375" style="5" customWidth="1"/>
    <col min="2" max="3" width="11.421875" style="5" customWidth="1"/>
    <col min="4" max="4" width="4.7109375" style="5" customWidth="1"/>
    <col min="5" max="5" width="11.421875" style="5" customWidth="1"/>
    <col min="6" max="6" width="5.7109375" style="5" customWidth="1"/>
    <col min="7" max="7" width="11.421875" style="5" customWidth="1"/>
    <col min="8" max="8" width="4.7109375" style="5" customWidth="1"/>
    <col min="9" max="16384" width="11.421875" style="5" customWidth="1"/>
  </cols>
  <sheetData>
    <row r="3" spans="1:9" ht="15.75">
      <c r="A3" s="366" t="s">
        <v>186</v>
      </c>
      <c r="B3" s="366"/>
      <c r="C3" s="366"/>
      <c r="D3" s="366"/>
      <c r="E3" s="366"/>
      <c r="F3" s="366"/>
      <c r="G3" s="366"/>
      <c r="H3" s="366"/>
      <c r="I3" s="366"/>
    </row>
    <row r="4" spans="1:9" ht="15.75">
      <c r="A4" s="265"/>
      <c r="B4" s="265"/>
      <c r="C4" s="265"/>
      <c r="D4" s="265"/>
      <c r="E4" s="265"/>
      <c r="F4" s="265"/>
      <c r="G4" s="265"/>
      <c r="H4" s="265"/>
      <c r="I4" s="265"/>
    </row>
    <row r="6" spans="1:9" ht="12.75">
      <c r="A6" s="59" t="s">
        <v>168</v>
      </c>
      <c r="B6" s="60" t="s">
        <v>169</v>
      </c>
      <c r="C6" s="61"/>
      <c r="D6" s="60" t="s">
        <v>171</v>
      </c>
      <c r="E6" s="62"/>
      <c r="F6" s="359" t="s">
        <v>172</v>
      </c>
      <c r="G6" s="360"/>
      <c r="H6" s="361" t="s">
        <v>173</v>
      </c>
      <c r="I6" s="362"/>
    </row>
    <row r="7" spans="1:9" ht="12.75">
      <c r="A7" s="63"/>
      <c r="B7" s="64" t="s">
        <v>121</v>
      </c>
      <c r="C7" s="64" t="s">
        <v>170</v>
      </c>
      <c r="D7" s="64" t="s">
        <v>174</v>
      </c>
      <c r="E7" s="64" t="s">
        <v>175</v>
      </c>
      <c r="F7" s="64" t="s">
        <v>174</v>
      </c>
      <c r="G7" s="64" t="s">
        <v>175</v>
      </c>
      <c r="H7" s="64" t="s">
        <v>174</v>
      </c>
      <c r="I7" s="64" t="s">
        <v>175</v>
      </c>
    </row>
    <row r="8" spans="1:9" ht="12.75">
      <c r="A8" s="68" t="s">
        <v>176</v>
      </c>
      <c r="B8" s="65"/>
      <c r="C8" s="65"/>
      <c r="D8" s="65"/>
      <c r="E8" s="66"/>
      <c r="F8" s="65"/>
      <c r="G8" s="66"/>
      <c r="H8" s="65"/>
      <c r="I8" s="67"/>
    </row>
    <row r="9" spans="2:9" ht="12.75">
      <c r="B9" s="338"/>
      <c r="C9" s="338"/>
      <c r="D9" s="338"/>
      <c r="E9" s="339"/>
      <c r="F9" s="338"/>
      <c r="G9" s="339"/>
      <c r="H9" s="338"/>
      <c r="I9" s="340"/>
    </row>
    <row r="10" spans="1:9" ht="12.75">
      <c r="A10" s="68"/>
      <c r="B10" s="338"/>
      <c r="C10" s="338"/>
      <c r="D10" s="338"/>
      <c r="E10" s="339"/>
      <c r="F10" s="338"/>
      <c r="G10" s="339"/>
      <c r="H10" s="338"/>
      <c r="I10" s="340"/>
    </row>
    <row r="11" spans="1:9" ht="12.75">
      <c r="A11" s="68"/>
      <c r="B11" s="69"/>
      <c r="C11" s="69"/>
      <c r="D11" s="69"/>
      <c r="E11" s="313"/>
      <c r="F11" s="314"/>
      <c r="G11" s="313"/>
      <c r="H11" s="314"/>
      <c r="I11" s="315"/>
    </row>
    <row r="12" spans="1:9" ht="12.75">
      <c r="A12" s="68"/>
      <c r="B12" s="69"/>
      <c r="C12" s="69"/>
      <c r="D12" s="69"/>
      <c r="E12" s="313"/>
      <c r="F12" s="314"/>
      <c r="G12" s="313"/>
      <c r="H12" s="314"/>
      <c r="I12" s="315"/>
    </row>
    <row r="13" spans="1:9" ht="12.75">
      <c r="A13" s="341" t="s">
        <v>278</v>
      </c>
      <c r="B13" s="69"/>
      <c r="C13" s="69"/>
      <c r="D13" s="69"/>
      <c r="E13" s="337">
        <f>SUM(E8:E12)</f>
        <v>0</v>
      </c>
      <c r="F13" s="314"/>
      <c r="G13" s="337">
        <f>SUM(G8:G12)</f>
        <v>0</v>
      </c>
      <c r="H13" s="314"/>
      <c r="I13" s="337">
        <f>SUM(I8:I12)</f>
        <v>0</v>
      </c>
    </row>
    <row r="14" spans="1:9" ht="12.75">
      <c r="A14" s="68"/>
      <c r="B14" s="69"/>
      <c r="C14" s="69"/>
      <c r="D14" s="69"/>
      <c r="E14" s="313"/>
      <c r="F14" s="314"/>
      <c r="G14" s="313"/>
      <c r="H14" s="314"/>
      <c r="I14" s="315"/>
    </row>
    <row r="15" spans="1:9" ht="12.75">
      <c r="A15" s="68" t="s">
        <v>177</v>
      </c>
      <c r="B15" s="69"/>
      <c r="C15" s="69"/>
      <c r="D15" s="69"/>
      <c r="E15" s="313"/>
      <c r="F15" s="314"/>
      <c r="G15" s="313"/>
      <c r="H15" s="314"/>
      <c r="I15" s="315"/>
    </row>
    <row r="16" spans="2:9" ht="12.75">
      <c r="B16" s="69"/>
      <c r="C16" s="69"/>
      <c r="D16" s="69"/>
      <c r="E16" s="313"/>
      <c r="F16" s="314"/>
      <c r="G16" s="313"/>
      <c r="H16" s="314"/>
      <c r="I16" s="315"/>
    </row>
    <row r="17" spans="1:9" ht="12.75">
      <c r="A17" s="68"/>
      <c r="B17" s="69"/>
      <c r="C17" s="69"/>
      <c r="D17" s="69"/>
      <c r="E17" s="70"/>
      <c r="F17" s="69"/>
      <c r="G17" s="70"/>
      <c r="H17" s="69"/>
      <c r="I17" s="71"/>
    </row>
    <row r="18" spans="1:9" ht="12.75">
      <c r="A18" s="68"/>
      <c r="B18" s="69"/>
      <c r="C18" s="69"/>
      <c r="D18" s="69"/>
      <c r="E18" s="70"/>
      <c r="F18" s="69"/>
      <c r="G18" s="70"/>
      <c r="H18" s="69"/>
      <c r="I18" s="71"/>
    </row>
    <row r="19" spans="1:9" ht="12.75">
      <c r="A19" s="68"/>
      <c r="B19" s="69"/>
      <c r="C19" s="69"/>
      <c r="D19" s="69"/>
      <c r="E19" s="70"/>
      <c r="F19" s="69"/>
      <c r="G19" s="70"/>
      <c r="H19" s="69"/>
      <c r="I19" s="71"/>
    </row>
    <row r="20" spans="1:9" ht="12.75">
      <c r="A20" s="341" t="s">
        <v>279</v>
      </c>
      <c r="B20" s="69"/>
      <c r="C20" s="69"/>
      <c r="D20" s="69"/>
      <c r="E20" s="337">
        <f>SUM(E15:E19)</f>
        <v>0</v>
      </c>
      <c r="F20" s="69"/>
      <c r="G20" s="337">
        <f>SUM(G15:G19)</f>
        <v>0</v>
      </c>
      <c r="H20" s="69"/>
      <c r="I20" s="337">
        <f>SUM(I15:I19)</f>
        <v>0</v>
      </c>
    </row>
    <row r="21" spans="1:9" ht="12.75">
      <c r="A21" s="72"/>
      <c r="B21" s="73"/>
      <c r="C21" s="73"/>
      <c r="D21" s="73"/>
      <c r="E21" s="74"/>
      <c r="F21" s="73"/>
      <c r="G21" s="74"/>
      <c r="H21" s="73"/>
      <c r="I21" s="75"/>
    </row>
    <row r="22" spans="1:9" ht="19.5" customHeight="1">
      <c r="A22" s="363" t="s">
        <v>158</v>
      </c>
      <c r="B22" s="364"/>
      <c r="C22" s="365"/>
      <c r="D22" s="76"/>
      <c r="E22" s="336">
        <f>+E13+E20</f>
        <v>0</v>
      </c>
      <c r="F22" s="76"/>
      <c r="G22" s="336">
        <f>+G13+G20</f>
        <v>0</v>
      </c>
      <c r="H22" s="76"/>
      <c r="I22" s="336">
        <f>+I13+I20</f>
        <v>0</v>
      </c>
    </row>
    <row r="24" ht="12.75">
      <c r="A24" s="5" t="s">
        <v>178</v>
      </c>
    </row>
    <row r="26" ht="12.75">
      <c r="A26" s="42" t="s">
        <v>179</v>
      </c>
    </row>
    <row r="28" ht="11.25" customHeight="1">
      <c r="A28" s="77" t="s">
        <v>180</v>
      </c>
    </row>
    <row r="30" spans="1:3" ht="12.75">
      <c r="A30" s="42" t="s">
        <v>209</v>
      </c>
      <c r="C30" s="78">
        <v>1</v>
      </c>
    </row>
    <row r="32" ht="12.75">
      <c r="A32" s="5" t="s">
        <v>243</v>
      </c>
    </row>
    <row r="33" ht="12.75">
      <c r="A33" s="5" t="s">
        <v>167</v>
      </c>
    </row>
    <row r="35" spans="1:9" ht="12.75">
      <c r="A35" s="58"/>
      <c r="B35" s="7"/>
      <c r="C35" s="7"/>
      <c r="D35" s="7"/>
      <c r="E35" s="7"/>
      <c r="F35" s="7"/>
      <c r="G35" s="7"/>
      <c r="H35" s="7"/>
      <c r="I35" s="7"/>
    </row>
  </sheetData>
  <sheetProtection/>
  <mergeCells count="4">
    <mergeCell ref="F6:G6"/>
    <mergeCell ref="H6:I6"/>
    <mergeCell ref="A22:C22"/>
    <mergeCell ref="A3:I3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scale="91" r:id="rId1"/>
  <headerFooter alignWithMargins="0">
    <oddFooter>&amp;CPage &amp;P&amp;RDossier candidature Cap@cités annexes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showGridLines="0" showZeros="0" zoomScalePageLayoutView="0" workbookViewId="0" topLeftCell="A1">
      <selection activeCell="L24" sqref="L24"/>
    </sheetView>
  </sheetViews>
  <sheetFormatPr defaultColWidth="11.421875" defaultRowHeight="12.75"/>
  <cols>
    <col min="1" max="1" width="4.7109375" style="5" customWidth="1"/>
    <col min="2" max="2" width="33.28125" style="5" customWidth="1"/>
    <col min="3" max="16384" width="11.421875" style="5" customWidth="1"/>
  </cols>
  <sheetData>
    <row r="1" ht="12.75"/>
    <row r="2" ht="12.75"/>
    <row r="3" spans="1:5" ht="15.75">
      <c r="A3" s="358" t="s">
        <v>183</v>
      </c>
      <c r="B3" s="358"/>
      <c r="C3" s="358"/>
      <c r="D3" s="358"/>
      <c r="E3" s="358"/>
    </row>
    <row r="4" ht="12.75"/>
    <row r="5" spans="7:10" ht="12.75">
      <c r="G5" s="357" t="s">
        <v>247</v>
      </c>
      <c r="H5" s="357"/>
      <c r="I5" s="357"/>
      <c r="J5" s="357"/>
    </row>
    <row r="6" spans="1:10" ht="12.75">
      <c r="A6" s="82" t="s">
        <v>203</v>
      </c>
      <c r="B6" s="81" t="s">
        <v>116</v>
      </c>
      <c r="C6" s="82" t="str">
        <f>'COMPTE DE RESULTATS'!B6</f>
        <v>n</v>
      </c>
      <c r="D6" s="82" t="str">
        <f>'COMPTE DE RESULTATS'!C6</f>
        <v>n+1</v>
      </c>
      <c r="E6" s="82" t="str">
        <f>'COMPTE DE RESULTATS'!D6</f>
        <v>n+2</v>
      </c>
      <c r="G6" s="83" t="s">
        <v>210</v>
      </c>
      <c r="H6" s="84" t="s">
        <v>211</v>
      </c>
      <c r="I6" s="83" t="s">
        <v>212</v>
      </c>
      <c r="J6" s="85" t="s">
        <v>213</v>
      </c>
    </row>
    <row r="7" spans="1:10" ht="12.75">
      <c r="A7" s="87"/>
      <c r="B7" s="86"/>
      <c r="C7" s="87"/>
      <c r="D7" s="87"/>
      <c r="E7" s="87"/>
      <c r="G7" s="88">
        <f>C7*1.05</f>
        <v>0</v>
      </c>
      <c r="H7" s="89"/>
      <c r="I7" s="88"/>
      <c r="J7" s="89"/>
    </row>
    <row r="8" spans="1:10" ht="12.75">
      <c r="A8" s="92">
        <v>602</v>
      </c>
      <c r="B8" s="91" t="s">
        <v>141</v>
      </c>
      <c r="C8" s="92"/>
      <c r="D8" s="92"/>
      <c r="E8" s="92"/>
      <c r="G8" s="93">
        <f>C8*1.05</f>
        <v>0</v>
      </c>
      <c r="H8" s="94">
        <f>C8*1.03</f>
        <v>0</v>
      </c>
      <c r="I8" s="93">
        <f>SUM(G8*1.05)</f>
        <v>0</v>
      </c>
      <c r="J8" s="94">
        <f>SUM(H8*1.03)</f>
        <v>0</v>
      </c>
    </row>
    <row r="9" spans="1:10" ht="12.75">
      <c r="A9" s="92">
        <v>602</v>
      </c>
      <c r="B9" s="91" t="s">
        <v>140</v>
      </c>
      <c r="C9" s="92"/>
      <c r="D9" s="92"/>
      <c r="E9" s="92"/>
      <c r="G9" s="93">
        <f aca="true" t="shared" si="0" ref="G9:G14">C9*1.05</f>
        <v>0</v>
      </c>
      <c r="H9" s="94">
        <f aca="true" t="shared" si="1" ref="H9:H15">C9*1.03</f>
        <v>0</v>
      </c>
      <c r="I9" s="93">
        <f aca="true" t="shared" si="2" ref="I9:I35">SUM(G9*1.05)</f>
        <v>0</v>
      </c>
      <c r="J9" s="94">
        <f aca="true" t="shared" si="3" ref="J9:J35">SUM(H9*1.03)</f>
        <v>0</v>
      </c>
    </row>
    <row r="10" spans="1:10" ht="12.75">
      <c r="A10" s="92">
        <v>605</v>
      </c>
      <c r="B10" s="91" t="s">
        <v>197</v>
      </c>
      <c r="C10" s="92"/>
      <c r="D10" s="92"/>
      <c r="E10" s="92"/>
      <c r="G10" s="93">
        <f t="shared" si="0"/>
        <v>0</v>
      </c>
      <c r="H10" s="94">
        <f t="shared" si="1"/>
        <v>0</v>
      </c>
      <c r="I10" s="93">
        <f t="shared" si="2"/>
        <v>0</v>
      </c>
      <c r="J10" s="94">
        <f t="shared" si="3"/>
        <v>0</v>
      </c>
    </row>
    <row r="11" spans="1:10" ht="12.75">
      <c r="A11" s="92">
        <v>606</v>
      </c>
      <c r="B11" s="91" t="s">
        <v>193</v>
      </c>
      <c r="C11" s="92"/>
      <c r="D11" s="92"/>
      <c r="E11" s="92"/>
      <c r="G11" s="93">
        <f t="shared" si="0"/>
        <v>0</v>
      </c>
      <c r="H11" s="94">
        <f>C11*1.03</f>
        <v>0</v>
      </c>
      <c r="I11" s="93">
        <f>SUM(G11*1.05)</f>
        <v>0</v>
      </c>
      <c r="J11" s="94">
        <f t="shared" si="3"/>
        <v>0</v>
      </c>
    </row>
    <row r="12" spans="1:10" ht="12.75">
      <c r="A12" s="92">
        <v>606</v>
      </c>
      <c r="B12" s="91" t="s">
        <v>139</v>
      </c>
      <c r="C12" s="92"/>
      <c r="D12" s="92"/>
      <c r="E12" s="92"/>
      <c r="G12" s="93">
        <f t="shared" si="0"/>
        <v>0</v>
      </c>
      <c r="H12" s="94">
        <f t="shared" si="1"/>
        <v>0</v>
      </c>
      <c r="I12" s="93">
        <f t="shared" si="2"/>
        <v>0</v>
      </c>
      <c r="J12" s="94">
        <f t="shared" si="3"/>
        <v>0</v>
      </c>
    </row>
    <row r="13" spans="1:10" ht="12.75">
      <c r="A13" s="92">
        <v>606</v>
      </c>
      <c r="B13" s="91" t="s">
        <v>138</v>
      </c>
      <c r="C13" s="92"/>
      <c r="D13" s="92"/>
      <c r="E13" s="92"/>
      <c r="G13" s="93">
        <f t="shared" si="0"/>
        <v>0</v>
      </c>
      <c r="H13" s="94">
        <f t="shared" si="1"/>
        <v>0</v>
      </c>
      <c r="I13" s="93">
        <f t="shared" si="2"/>
        <v>0</v>
      </c>
      <c r="J13" s="94">
        <f t="shared" si="3"/>
        <v>0</v>
      </c>
    </row>
    <row r="14" spans="1:10" ht="12.75">
      <c r="A14" s="92">
        <v>606</v>
      </c>
      <c r="B14" s="91" t="s">
        <v>194</v>
      </c>
      <c r="C14" s="92"/>
      <c r="D14" s="92"/>
      <c r="E14" s="92"/>
      <c r="G14" s="93">
        <f t="shared" si="0"/>
        <v>0</v>
      </c>
      <c r="H14" s="94">
        <f>C14*1.03</f>
        <v>0</v>
      </c>
      <c r="I14" s="93">
        <f t="shared" si="2"/>
        <v>0</v>
      </c>
      <c r="J14" s="94">
        <f t="shared" si="3"/>
        <v>0</v>
      </c>
    </row>
    <row r="15" spans="1:10" ht="12.75">
      <c r="A15" s="92">
        <v>606</v>
      </c>
      <c r="B15" s="91" t="s">
        <v>195</v>
      </c>
      <c r="C15" s="92"/>
      <c r="D15" s="92"/>
      <c r="E15" s="92"/>
      <c r="G15" s="93">
        <f>C15*1.05</f>
        <v>0</v>
      </c>
      <c r="H15" s="94">
        <f t="shared" si="1"/>
        <v>0</v>
      </c>
      <c r="I15" s="93">
        <f t="shared" si="2"/>
        <v>0</v>
      </c>
      <c r="J15" s="94">
        <f>SUM(H15*1.03)</f>
        <v>0</v>
      </c>
    </row>
    <row r="16" spans="1:10" ht="12.75">
      <c r="A16" s="95">
        <v>610</v>
      </c>
      <c r="B16" s="86" t="s">
        <v>192</v>
      </c>
      <c r="C16" s="342">
        <f>SUM(C7:C15)</f>
        <v>0</v>
      </c>
      <c r="D16" s="342">
        <f>SUM(D7:D15)</f>
        <v>0</v>
      </c>
      <c r="E16" s="342">
        <f>SUM(E7:E15)</f>
        <v>0</v>
      </c>
      <c r="G16" s="96">
        <f>SUM(G8:G15)</f>
        <v>0</v>
      </c>
      <c r="H16" s="96">
        <f>SUM(H8:H15)</f>
        <v>0</v>
      </c>
      <c r="I16" s="96">
        <f>SUM(I8:I15)</f>
        <v>0</v>
      </c>
      <c r="J16" s="96">
        <f>SUM(J8:J15)</f>
        <v>0</v>
      </c>
    </row>
    <row r="17" spans="1:10" ht="12.75">
      <c r="A17" s="92">
        <v>612</v>
      </c>
      <c r="B17" s="91" t="s">
        <v>205</v>
      </c>
      <c r="C17" s="92"/>
      <c r="D17" s="92"/>
      <c r="E17" s="92"/>
      <c r="G17" s="93">
        <f>C17*1.05</f>
        <v>0</v>
      </c>
      <c r="H17" s="94">
        <f>C17*1.03</f>
        <v>0</v>
      </c>
      <c r="I17" s="93">
        <f t="shared" si="2"/>
        <v>0</v>
      </c>
      <c r="J17" s="94">
        <f t="shared" si="3"/>
        <v>0</v>
      </c>
    </row>
    <row r="18" spans="1:10" ht="12.75">
      <c r="A18" s="92">
        <v>612</v>
      </c>
      <c r="B18" s="91" t="s">
        <v>206</v>
      </c>
      <c r="C18" s="92"/>
      <c r="D18" s="92"/>
      <c r="E18" s="92"/>
      <c r="G18" s="93">
        <f aca="true" t="shared" si="4" ref="G18:G24">C18*1.05</f>
        <v>0</v>
      </c>
      <c r="H18" s="94">
        <f>C18*1.03</f>
        <v>0</v>
      </c>
      <c r="I18" s="93">
        <f t="shared" si="2"/>
        <v>0</v>
      </c>
      <c r="J18" s="94">
        <f t="shared" si="3"/>
        <v>0</v>
      </c>
    </row>
    <row r="19" spans="1:10" ht="12.75">
      <c r="A19" s="92">
        <v>613</v>
      </c>
      <c r="B19" s="91" t="s">
        <v>142</v>
      </c>
      <c r="C19" s="92"/>
      <c r="D19" s="92"/>
      <c r="E19" s="92"/>
      <c r="G19" s="93">
        <f>C19</f>
        <v>0</v>
      </c>
      <c r="H19" s="94">
        <f>C19</f>
        <v>0</v>
      </c>
      <c r="I19" s="93">
        <f>C19</f>
        <v>0</v>
      </c>
      <c r="J19" s="94">
        <f>C19</f>
        <v>0</v>
      </c>
    </row>
    <row r="20" spans="1:10" ht="12.75">
      <c r="A20" s="92">
        <v>613</v>
      </c>
      <c r="B20" s="91" t="s">
        <v>199</v>
      </c>
      <c r="C20" s="92"/>
      <c r="D20" s="92"/>
      <c r="E20" s="92"/>
      <c r="G20" s="93">
        <f t="shared" si="4"/>
        <v>0</v>
      </c>
      <c r="H20" s="94">
        <f>C20*1.03</f>
        <v>0</v>
      </c>
      <c r="I20" s="93">
        <f t="shared" si="2"/>
        <v>0</v>
      </c>
      <c r="J20" s="94">
        <f t="shared" si="3"/>
        <v>0</v>
      </c>
    </row>
    <row r="21" spans="1:10" ht="12.75">
      <c r="A21" s="92">
        <v>615</v>
      </c>
      <c r="B21" s="91" t="s">
        <v>200</v>
      </c>
      <c r="C21" s="92"/>
      <c r="D21" s="92"/>
      <c r="E21" s="92"/>
      <c r="G21" s="93">
        <f t="shared" si="4"/>
        <v>0</v>
      </c>
      <c r="H21" s="94">
        <f>C21*1.03</f>
        <v>0</v>
      </c>
      <c r="I21" s="93">
        <f t="shared" si="2"/>
        <v>0</v>
      </c>
      <c r="J21" s="94">
        <f t="shared" si="3"/>
        <v>0</v>
      </c>
    </row>
    <row r="22" spans="1:10" ht="12.75">
      <c r="A22" s="92">
        <v>615</v>
      </c>
      <c r="B22" s="91" t="s">
        <v>201</v>
      </c>
      <c r="C22" s="92"/>
      <c r="D22" s="92"/>
      <c r="E22" s="92"/>
      <c r="G22" s="93">
        <f t="shared" si="4"/>
        <v>0</v>
      </c>
      <c r="H22" s="94">
        <f>C22*1.03</f>
        <v>0</v>
      </c>
      <c r="I22" s="93">
        <f t="shared" si="2"/>
        <v>0</v>
      </c>
      <c r="J22" s="94">
        <f t="shared" si="3"/>
        <v>0</v>
      </c>
    </row>
    <row r="23" spans="1:10" ht="12.75">
      <c r="A23" s="92">
        <v>616</v>
      </c>
      <c r="B23" s="91" t="s">
        <v>143</v>
      </c>
      <c r="C23" s="92"/>
      <c r="D23" s="92"/>
      <c r="E23" s="92"/>
      <c r="G23" s="93">
        <f t="shared" si="4"/>
        <v>0</v>
      </c>
      <c r="H23" s="94">
        <f>C23*1.03</f>
        <v>0</v>
      </c>
      <c r="I23" s="93">
        <f t="shared" si="2"/>
        <v>0</v>
      </c>
      <c r="J23" s="94">
        <f t="shared" si="3"/>
        <v>0</v>
      </c>
    </row>
    <row r="24" spans="1:10" ht="12.75">
      <c r="A24" s="92">
        <v>617</v>
      </c>
      <c r="B24" s="91" t="s">
        <v>202</v>
      </c>
      <c r="C24" s="92"/>
      <c r="D24" s="92"/>
      <c r="E24" s="92"/>
      <c r="G24" s="93">
        <f t="shared" si="4"/>
        <v>0</v>
      </c>
      <c r="H24" s="94">
        <f>C24*1.03</f>
        <v>0</v>
      </c>
      <c r="I24" s="93">
        <f t="shared" si="2"/>
        <v>0</v>
      </c>
      <c r="J24" s="94">
        <f t="shared" si="3"/>
        <v>0</v>
      </c>
    </row>
    <row r="25" spans="1:10" ht="12.75">
      <c r="A25" s="95">
        <v>620</v>
      </c>
      <c r="B25" s="97" t="s">
        <v>196</v>
      </c>
      <c r="C25" s="95">
        <f>SUM(C17:C24)</f>
        <v>0</v>
      </c>
      <c r="D25" s="95">
        <f>SUM(D17:D24)</f>
        <v>0</v>
      </c>
      <c r="E25" s="95">
        <f>SUM(E17:E24)</f>
        <v>0</v>
      </c>
      <c r="G25" s="96">
        <f>SUM(G17:G24)</f>
        <v>0</v>
      </c>
      <c r="H25" s="96">
        <f>SUM(H17:H24)</f>
        <v>0</v>
      </c>
      <c r="I25" s="96">
        <f>SUM(I17:I24)</f>
        <v>0</v>
      </c>
      <c r="J25" s="96">
        <f>SUM(J17:J24)</f>
        <v>0</v>
      </c>
    </row>
    <row r="26" spans="1:10" ht="12.75">
      <c r="A26" s="92">
        <v>621</v>
      </c>
      <c r="B26" s="91" t="s">
        <v>198</v>
      </c>
      <c r="C26" s="92"/>
      <c r="D26" s="92"/>
      <c r="E26" s="92"/>
      <c r="G26" s="93">
        <f aca="true" t="shared" si="5" ref="G26:G35">C26*1.05</f>
        <v>0</v>
      </c>
      <c r="H26" s="94">
        <f aca="true" t="shared" si="6" ref="H26:H35">C26*1.03</f>
        <v>0</v>
      </c>
      <c r="I26" s="93">
        <f t="shared" si="2"/>
        <v>0</v>
      </c>
      <c r="J26" s="94">
        <f t="shared" si="3"/>
        <v>0</v>
      </c>
    </row>
    <row r="27" spans="1:10" ht="12.75">
      <c r="A27" s="92">
        <v>622</v>
      </c>
      <c r="B27" s="91" t="s">
        <v>144</v>
      </c>
      <c r="C27" s="92"/>
      <c r="D27" s="92"/>
      <c r="E27" s="92"/>
      <c r="G27" s="93">
        <f t="shared" si="5"/>
        <v>0</v>
      </c>
      <c r="H27" s="94">
        <f t="shared" si="6"/>
        <v>0</v>
      </c>
      <c r="I27" s="93">
        <f t="shared" si="2"/>
        <v>0</v>
      </c>
      <c r="J27" s="94">
        <f t="shared" si="3"/>
        <v>0</v>
      </c>
    </row>
    <row r="28" spans="1:10" ht="12.75">
      <c r="A28" s="92">
        <v>623</v>
      </c>
      <c r="B28" s="91" t="s">
        <v>145</v>
      </c>
      <c r="C28" s="92"/>
      <c r="D28" s="92"/>
      <c r="E28" s="92"/>
      <c r="G28" s="93">
        <f t="shared" si="5"/>
        <v>0</v>
      </c>
      <c r="H28" s="94">
        <f t="shared" si="6"/>
        <v>0</v>
      </c>
      <c r="I28" s="93">
        <f t="shared" si="2"/>
        <v>0</v>
      </c>
      <c r="J28" s="94">
        <f t="shared" si="3"/>
        <v>0</v>
      </c>
    </row>
    <row r="29" spans="1:10" ht="12.75">
      <c r="A29" s="92">
        <v>625</v>
      </c>
      <c r="B29" s="91" t="s">
        <v>146</v>
      </c>
      <c r="C29" s="92"/>
      <c r="D29" s="92"/>
      <c r="E29" s="92"/>
      <c r="G29" s="93">
        <f t="shared" si="5"/>
        <v>0</v>
      </c>
      <c r="H29" s="94">
        <f t="shared" si="6"/>
        <v>0</v>
      </c>
      <c r="I29" s="93">
        <f t="shared" si="2"/>
        <v>0</v>
      </c>
      <c r="J29" s="94">
        <f t="shared" si="3"/>
        <v>0</v>
      </c>
    </row>
    <row r="30" spans="1:10" ht="12.75">
      <c r="A30" s="92">
        <v>626</v>
      </c>
      <c r="B30" s="91" t="s">
        <v>147</v>
      </c>
      <c r="C30" s="92"/>
      <c r="D30" s="92"/>
      <c r="E30" s="92"/>
      <c r="G30" s="93">
        <f t="shared" si="5"/>
        <v>0</v>
      </c>
      <c r="H30" s="94">
        <f t="shared" si="6"/>
        <v>0</v>
      </c>
      <c r="I30" s="93">
        <f t="shared" si="2"/>
        <v>0</v>
      </c>
      <c r="J30" s="94">
        <f t="shared" si="3"/>
        <v>0</v>
      </c>
    </row>
    <row r="31" spans="1:10" ht="12.75">
      <c r="A31" s="92">
        <v>626</v>
      </c>
      <c r="B31" s="91" t="s">
        <v>148</v>
      </c>
      <c r="C31" s="92"/>
      <c r="D31" s="92"/>
      <c r="E31" s="92"/>
      <c r="G31" s="93">
        <f t="shared" si="5"/>
        <v>0</v>
      </c>
      <c r="H31" s="94">
        <f t="shared" si="6"/>
        <v>0</v>
      </c>
      <c r="I31" s="93">
        <f t="shared" si="2"/>
        <v>0</v>
      </c>
      <c r="J31" s="94">
        <f t="shared" si="3"/>
        <v>0</v>
      </c>
    </row>
    <row r="32" spans="1:10" ht="12.75">
      <c r="A32" s="92">
        <v>627</v>
      </c>
      <c r="B32" s="91" t="s">
        <v>149</v>
      </c>
      <c r="C32" s="92"/>
      <c r="D32" s="92"/>
      <c r="E32" s="92"/>
      <c r="G32" s="93">
        <f t="shared" si="5"/>
        <v>0</v>
      </c>
      <c r="H32" s="94">
        <f t="shared" si="6"/>
        <v>0</v>
      </c>
      <c r="I32" s="93">
        <f t="shared" si="2"/>
        <v>0</v>
      </c>
      <c r="J32" s="94">
        <f t="shared" si="3"/>
        <v>0</v>
      </c>
    </row>
    <row r="33" spans="1:10" ht="12.75">
      <c r="A33" s="92">
        <v>628</v>
      </c>
      <c r="B33" s="91" t="s">
        <v>150</v>
      </c>
      <c r="C33" s="92"/>
      <c r="D33" s="92"/>
      <c r="E33" s="92"/>
      <c r="G33" s="93">
        <f t="shared" si="5"/>
        <v>0</v>
      </c>
      <c r="H33" s="94">
        <f t="shared" si="6"/>
        <v>0</v>
      </c>
      <c r="I33" s="93">
        <f t="shared" si="2"/>
        <v>0</v>
      </c>
      <c r="J33" s="94">
        <f t="shared" si="3"/>
        <v>0</v>
      </c>
    </row>
    <row r="34" spans="1:10" ht="12.75">
      <c r="A34" s="92"/>
      <c r="B34" s="91" t="s">
        <v>96</v>
      </c>
      <c r="C34" s="92"/>
      <c r="D34" s="92"/>
      <c r="E34" s="92"/>
      <c r="G34" s="93">
        <f t="shared" si="5"/>
        <v>0</v>
      </c>
      <c r="H34" s="94">
        <f t="shared" si="6"/>
        <v>0</v>
      </c>
      <c r="I34" s="93">
        <f t="shared" si="2"/>
        <v>0</v>
      </c>
      <c r="J34" s="94">
        <f t="shared" si="3"/>
        <v>0</v>
      </c>
    </row>
    <row r="35" spans="1:10" ht="12.75">
      <c r="A35" s="92"/>
      <c r="B35" s="98" t="s">
        <v>96</v>
      </c>
      <c r="C35" s="92"/>
      <c r="D35" s="92"/>
      <c r="E35" s="92"/>
      <c r="G35" s="93">
        <f t="shared" si="5"/>
        <v>0</v>
      </c>
      <c r="H35" s="94">
        <f t="shared" si="6"/>
        <v>0</v>
      </c>
      <c r="I35" s="93">
        <f t="shared" si="2"/>
        <v>0</v>
      </c>
      <c r="J35" s="94">
        <f t="shared" si="3"/>
        <v>0</v>
      </c>
    </row>
    <row r="36" spans="1:10" ht="12.75">
      <c r="A36" s="99"/>
      <c r="B36" s="97" t="s">
        <v>204</v>
      </c>
      <c r="C36" s="344">
        <f>SUM(C26:C35)</f>
        <v>0</v>
      </c>
      <c r="D36" s="344">
        <f>SUM(D26:D35)</f>
        <v>0</v>
      </c>
      <c r="E36" s="344">
        <f>SUM(E26:E35)</f>
        <v>0</v>
      </c>
      <c r="G36" s="96">
        <f>SUM(G26:G35)</f>
        <v>0</v>
      </c>
      <c r="H36" s="96">
        <f>SUM(H26:H35)</f>
        <v>0</v>
      </c>
      <c r="I36" s="96">
        <f>SUM(I26:I35)</f>
        <v>0</v>
      </c>
      <c r="J36" s="96">
        <f>SUM(J26:J35)</f>
        <v>0</v>
      </c>
    </row>
    <row r="37" spans="1:10" ht="12.75">
      <c r="A37" s="90"/>
      <c r="B37" s="100" t="s">
        <v>158</v>
      </c>
      <c r="C37" s="343">
        <f>SUM(C36+C25+C16)</f>
        <v>0</v>
      </c>
      <c r="D37" s="343">
        <f>SUM(D36+D25+D16)</f>
        <v>0</v>
      </c>
      <c r="E37" s="343">
        <f>SUM(E36+E25+E16)</f>
        <v>0</v>
      </c>
      <c r="G37" s="96">
        <f>SUM(G16+G25+G36)</f>
        <v>0</v>
      </c>
      <c r="H37" s="96">
        <f>SUM(H16+H25+H36)</f>
        <v>0</v>
      </c>
      <c r="I37" s="96">
        <f>SUM(I16+I25+I36)</f>
        <v>0</v>
      </c>
      <c r="J37" s="96">
        <f>SUM(J16+J25+J36)</f>
        <v>0</v>
      </c>
    </row>
    <row r="38" spans="2:5" ht="12.75">
      <c r="B38" s="102"/>
      <c r="C38" s="103"/>
      <c r="D38" s="103"/>
      <c r="E38" s="103"/>
    </row>
    <row r="39" spans="2:5" ht="12.75">
      <c r="B39" s="102"/>
      <c r="C39" s="103"/>
      <c r="D39" s="103"/>
      <c r="E39" s="103"/>
    </row>
    <row r="40" spans="2:5" ht="12.75">
      <c r="B40" s="102"/>
      <c r="C40" s="103"/>
      <c r="D40" s="103"/>
      <c r="E40" s="103"/>
    </row>
    <row r="41" spans="2:5" ht="12.75">
      <c r="B41" s="102"/>
      <c r="C41" s="103"/>
      <c r="D41" s="103"/>
      <c r="E41" s="103"/>
    </row>
    <row r="42" ht="12.75">
      <c r="B42" s="102"/>
    </row>
    <row r="43" ht="12.75">
      <c r="B43" s="102"/>
    </row>
    <row r="44" ht="12.75">
      <c r="B44" s="102"/>
    </row>
    <row r="45" ht="12.75">
      <c r="B45" s="102"/>
    </row>
    <row r="46" ht="12.75">
      <c r="B46" s="102"/>
    </row>
    <row r="47" ht="12.75">
      <c r="B47" s="102"/>
    </row>
    <row r="48" ht="12.75">
      <c r="B48" s="102"/>
    </row>
    <row r="49" ht="12.75">
      <c r="B49" s="102"/>
    </row>
    <row r="50" ht="12.75">
      <c r="B50" s="102"/>
    </row>
    <row r="51" ht="12.75">
      <c r="B51" s="102"/>
    </row>
    <row r="52" ht="12.75">
      <c r="B52" s="102"/>
    </row>
  </sheetData>
  <sheetProtection/>
  <mergeCells count="2">
    <mergeCell ref="A3:E3"/>
    <mergeCell ref="G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r:id="rId3"/>
  <headerFooter alignWithMargins="0">
    <oddFooter>&amp;CPage &amp;P&amp;RDossier candidature Cap@cités annexes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C20" sqref="C20"/>
    </sheetView>
  </sheetViews>
  <sheetFormatPr defaultColWidth="11.421875" defaultRowHeight="12.75"/>
  <cols>
    <col min="1" max="1" width="8.00390625" style="5" customWidth="1"/>
    <col min="2" max="2" width="40.421875" style="5" bestFit="1" customWidth="1"/>
    <col min="3" max="16384" width="11.421875" style="5" customWidth="1"/>
  </cols>
  <sheetData>
    <row r="1" ht="12.75"/>
    <row r="2" ht="12.75"/>
    <row r="3" spans="2:5" ht="15.75">
      <c r="B3" s="358" t="s">
        <v>234</v>
      </c>
      <c r="C3" s="358"/>
      <c r="D3" s="358"/>
      <c r="E3" s="358"/>
    </row>
    <row r="4" ht="12.75"/>
    <row r="5" ht="12.75"/>
    <row r="6" spans="1:5" ht="12.75">
      <c r="A6" s="90"/>
      <c r="B6" s="81" t="s">
        <v>116</v>
      </c>
      <c r="C6" s="82" t="str">
        <f>'COMPTE DE RESULTATS'!B6</f>
        <v>n</v>
      </c>
      <c r="D6" s="82" t="str">
        <f>'COMPTE DE RESULTATS'!C6</f>
        <v>n+1</v>
      </c>
      <c r="E6" s="82" t="str">
        <f>'COMPTE DE RESULTATS'!D6</f>
        <v>n+2</v>
      </c>
    </row>
    <row r="7" spans="1:5" ht="12.75">
      <c r="A7" s="90"/>
      <c r="B7" s="104" t="s">
        <v>207</v>
      </c>
      <c r="C7" s="356">
        <f>SALAIRES!D20*0.59/100+SALAIRES!D20*0.09/100</f>
        <v>0</v>
      </c>
      <c r="D7" s="356">
        <f>SALAIRES!F20*0.59/100+SALAIRES!F20*0.09/100</f>
        <v>0</v>
      </c>
      <c r="E7" s="356">
        <f>SALAIRES!H20*0.59/100+SALAIRES!H20*0.09/100</f>
        <v>0</v>
      </c>
    </row>
    <row r="8" spans="1:5" ht="12.75">
      <c r="A8" s="90"/>
      <c r="B8" s="91" t="s">
        <v>284</v>
      </c>
      <c r="C8" s="356">
        <f>SALAIRES!D23*0.55/100</f>
        <v>0</v>
      </c>
      <c r="D8" s="356">
        <f>SALAIRES!F23*0.55/100</f>
        <v>0</v>
      </c>
      <c r="E8" s="356">
        <f>SALAIRES!H23*0.55/100</f>
        <v>0</v>
      </c>
    </row>
    <row r="9" spans="1:5" ht="12.75">
      <c r="A9" s="90"/>
      <c r="B9" s="91" t="s">
        <v>289</v>
      </c>
      <c r="C9" s="106"/>
      <c r="D9" s="106"/>
      <c r="E9" s="106"/>
    </row>
    <row r="10" spans="1:5" ht="12.75">
      <c r="A10" s="90"/>
      <c r="B10" s="91" t="s">
        <v>290</v>
      </c>
      <c r="C10" s="106"/>
      <c r="D10" s="106"/>
      <c r="E10" s="106"/>
    </row>
    <row r="11" spans="1:5" ht="12.75">
      <c r="A11" s="90"/>
      <c r="B11" s="91" t="s">
        <v>208</v>
      </c>
      <c r="C11" s="106"/>
      <c r="D11" s="106"/>
      <c r="E11" s="106"/>
    </row>
    <row r="12" spans="1:5" ht="12.75">
      <c r="A12" s="90"/>
      <c r="B12" s="91"/>
      <c r="C12" s="106"/>
      <c r="D12" s="106"/>
      <c r="E12" s="106"/>
    </row>
    <row r="13" spans="1:5" ht="12.75">
      <c r="A13" s="90"/>
      <c r="B13" s="91"/>
      <c r="C13" s="106"/>
      <c r="D13" s="106"/>
      <c r="E13" s="106"/>
    </row>
    <row r="14" spans="1:5" ht="12.75">
      <c r="A14" s="90"/>
      <c r="B14" s="100" t="s">
        <v>158</v>
      </c>
      <c r="C14" s="343">
        <f>SUM(C7:C13)</f>
        <v>0</v>
      </c>
      <c r="D14" s="343">
        <f>SUM(D7:D13)</f>
        <v>0</v>
      </c>
      <c r="E14" s="343">
        <f>SUM(E7:E13)</f>
        <v>0</v>
      </c>
    </row>
    <row r="15" ht="12.75"/>
    <row r="16" ht="12.75"/>
    <row r="17" ht="12.75"/>
    <row r="18" ht="12.75"/>
    <row r="19" ht="12.75"/>
    <row r="22" ht="12.75"/>
    <row r="23" ht="12.75"/>
    <row r="24" ht="12.75"/>
  </sheetData>
  <sheetProtection/>
  <mergeCells count="1">
    <mergeCell ref="B3:E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&amp;CPage &amp;P&amp;RDossier candidature Cap@cités annexes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showGridLines="0" showZeros="0" zoomScalePageLayoutView="0" workbookViewId="0" topLeftCell="A3">
      <selection activeCell="J3" sqref="J1:M16384"/>
    </sheetView>
  </sheetViews>
  <sheetFormatPr defaultColWidth="11.421875" defaultRowHeight="12.75"/>
  <cols>
    <col min="1" max="1" width="20.00390625" style="1" customWidth="1"/>
    <col min="2" max="2" width="11.140625" style="1" customWidth="1"/>
    <col min="3" max="3" width="8.7109375" style="1" customWidth="1"/>
    <col min="4" max="4" width="11.00390625" style="1" customWidth="1"/>
    <col min="5" max="5" width="8.7109375" style="1" customWidth="1"/>
    <col min="6" max="6" width="10.28125" style="1" customWidth="1"/>
    <col min="7" max="7" width="8.7109375" style="1" customWidth="1"/>
    <col min="8" max="8" width="11.421875" style="1" customWidth="1"/>
    <col min="9" max="9" width="4.28125" style="1" customWidth="1"/>
    <col min="10" max="16384" width="11.421875" style="1" customWidth="1"/>
  </cols>
  <sheetData>
    <row r="2" ht="16.5" customHeight="1"/>
    <row r="3" spans="1:7" ht="17.25" customHeight="1">
      <c r="A3" s="79"/>
      <c r="B3" s="79"/>
      <c r="C3" s="79"/>
      <c r="D3" s="79"/>
      <c r="E3" s="79"/>
      <c r="F3" s="79"/>
      <c r="G3" s="79"/>
    </row>
    <row r="4" spans="1:7" ht="12.75">
      <c r="A4" s="19" t="s">
        <v>235</v>
      </c>
      <c r="B4" s="19"/>
      <c r="C4" s="19"/>
      <c r="D4" s="126"/>
      <c r="E4" s="126"/>
      <c r="F4" s="126"/>
      <c r="G4" s="126"/>
    </row>
    <row r="5" spans="1:7" ht="12.75">
      <c r="A5" s="79"/>
      <c r="B5" s="79"/>
      <c r="C5" s="79"/>
      <c r="D5" s="79"/>
      <c r="E5" s="79"/>
      <c r="F5" s="79"/>
      <c r="G5" s="79"/>
    </row>
    <row r="7" spans="1:8" ht="12.75">
      <c r="A7" s="127" t="s">
        <v>96</v>
      </c>
      <c r="B7" s="128" t="s">
        <v>1</v>
      </c>
      <c r="C7" s="54" t="s">
        <v>129</v>
      </c>
      <c r="D7" s="56"/>
      <c r="E7" s="54" t="s">
        <v>132</v>
      </c>
      <c r="F7" s="56"/>
      <c r="G7" s="54" t="s">
        <v>133</v>
      </c>
      <c r="H7" s="56"/>
    </row>
    <row r="8" spans="1:8" ht="12.75">
      <c r="A8" s="129" t="s">
        <v>96</v>
      </c>
      <c r="B8" s="57" t="s">
        <v>128</v>
      </c>
      <c r="C8" s="57" t="s">
        <v>130</v>
      </c>
      <c r="D8" s="57" t="s">
        <v>131</v>
      </c>
      <c r="E8" s="57" t="s">
        <v>130</v>
      </c>
      <c r="F8" s="57" t="s">
        <v>131</v>
      </c>
      <c r="G8" s="57" t="s">
        <v>130</v>
      </c>
      <c r="H8" s="57" t="s">
        <v>131</v>
      </c>
    </row>
    <row r="9" spans="1:8" ht="12.75">
      <c r="A9" s="130" t="s">
        <v>191</v>
      </c>
      <c r="B9" s="131"/>
      <c r="C9" s="131"/>
      <c r="D9" s="132"/>
      <c r="E9" s="131"/>
      <c r="F9" s="132"/>
      <c r="G9" s="131"/>
      <c r="H9" s="132"/>
    </row>
    <row r="10" spans="1:8" ht="12.75">
      <c r="A10" s="133" t="s">
        <v>134</v>
      </c>
      <c r="B10" s="134"/>
      <c r="C10" s="134"/>
      <c r="D10" s="135"/>
      <c r="E10" s="134"/>
      <c r="F10" s="135"/>
      <c r="G10" s="134"/>
      <c r="H10" s="135"/>
    </row>
    <row r="11" spans="1:8" ht="12.75">
      <c r="A11" s="133" t="s">
        <v>135</v>
      </c>
      <c r="B11" s="134"/>
      <c r="C11" s="134"/>
      <c r="D11" s="135"/>
      <c r="E11" s="134"/>
      <c r="F11" s="135"/>
      <c r="G11" s="134"/>
      <c r="H11" s="135"/>
    </row>
    <row r="12" spans="1:8" ht="12.75">
      <c r="A12" s="133" t="s">
        <v>136</v>
      </c>
      <c r="B12" s="134"/>
      <c r="C12" s="134"/>
      <c r="D12" s="135"/>
      <c r="E12" s="134"/>
      <c r="F12" s="135"/>
      <c r="G12" s="134"/>
      <c r="H12" s="135"/>
    </row>
    <row r="13" spans="1:8" ht="12.75">
      <c r="A13" s="133"/>
      <c r="B13" s="134"/>
      <c r="C13" s="134"/>
      <c r="D13" s="135"/>
      <c r="E13" s="134"/>
      <c r="F13" s="135"/>
      <c r="G13" s="134"/>
      <c r="H13" s="135"/>
    </row>
    <row r="14" spans="1:8" ht="12.75">
      <c r="A14" s="136" t="s">
        <v>137</v>
      </c>
      <c r="B14" s="137">
        <f aca="true" t="shared" si="0" ref="B14:H14">SUM(B9:B13)</f>
        <v>0</v>
      </c>
      <c r="C14" s="137">
        <f t="shared" si="0"/>
        <v>0</v>
      </c>
      <c r="D14" s="355">
        <f t="shared" si="0"/>
        <v>0</v>
      </c>
      <c r="E14" s="137">
        <f t="shared" si="0"/>
        <v>0</v>
      </c>
      <c r="F14" s="355">
        <f t="shared" si="0"/>
        <v>0</v>
      </c>
      <c r="G14" s="137">
        <f t="shared" si="0"/>
        <v>0</v>
      </c>
      <c r="H14" s="355">
        <f t="shared" si="0"/>
        <v>0</v>
      </c>
    </row>
    <row r="15" spans="1:4" ht="12.75">
      <c r="A15" s="354" t="s">
        <v>286</v>
      </c>
      <c r="D15" s="138"/>
    </row>
    <row r="16" spans="1:8" ht="12.75">
      <c r="A16" s="353" t="s">
        <v>94</v>
      </c>
      <c r="B16" s="139">
        <v>0.47</v>
      </c>
      <c r="C16" s="80"/>
      <c r="D16" s="345">
        <f>D9*$B$16</f>
        <v>0</v>
      </c>
      <c r="E16" s="80"/>
      <c r="F16" s="345">
        <f>F9*$B$16</f>
        <v>0</v>
      </c>
      <c r="G16" s="80"/>
      <c r="H16" s="345">
        <f>H9*$B$16</f>
        <v>0</v>
      </c>
    </row>
    <row r="17" spans="1:8" ht="12.75">
      <c r="A17" s="141" t="s">
        <v>166</v>
      </c>
      <c r="B17" s="141"/>
      <c r="C17" s="80"/>
      <c r="D17" s="346">
        <f>D9+D16</f>
        <v>0</v>
      </c>
      <c r="E17" s="80"/>
      <c r="F17" s="346">
        <f>F9+F16</f>
        <v>0</v>
      </c>
      <c r="G17" s="80"/>
      <c r="H17" s="346">
        <f>H9+H16</f>
        <v>0</v>
      </c>
    </row>
    <row r="18" spans="1:8" ht="12.75">
      <c r="A18" s="140" t="s">
        <v>287</v>
      </c>
      <c r="B18" s="141"/>
      <c r="C18" s="80"/>
      <c r="D18" s="142"/>
      <c r="E18" s="80"/>
      <c r="F18" s="142"/>
      <c r="G18" s="80"/>
      <c r="H18" s="142"/>
    </row>
    <row r="19" spans="1:8" ht="12.75">
      <c r="A19" s="353" t="s">
        <v>94</v>
      </c>
      <c r="B19" s="139">
        <v>0.4</v>
      </c>
      <c r="C19" s="80"/>
      <c r="D19" s="345">
        <f>(D10+D11+D12)*$B$19</f>
        <v>0</v>
      </c>
      <c r="E19" s="80"/>
      <c r="F19" s="345">
        <f>(F10+F11+F12)*$B$19</f>
        <v>0</v>
      </c>
      <c r="G19" s="80"/>
      <c r="H19" s="345">
        <f>(H10+H11+H12)*$B$19</f>
        <v>0</v>
      </c>
    </row>
    <row r="20" spans="1:8" ht="12.75">
      <c r="A20" s="141" t="s">
        <v>166</v>
      </c>
      <c r="B20" s="141"/>
      <c r="C20" s="80"/>
      <c r="D20" s="346">
        <f>D10+D11+D12+D19</f>
        <v>0</v>
      </c>
      <c r="E20" s="80"/>
      <c r="F20" s="346">
        <f>F10+F11+F12+F19</f>
        <v>0</v>
      </c>
      <c r="G20" s="80"/>
      <c r="H20" s="346">
        <f>H10+H11+H12+H19</f>
        <v>0</v>
      </c>
    </row>
    <row r="21" spans="1:8" ht="12.75">
      <c r="A21" s="140" t="s">
        <v>288</v>
      </c>
      <c r="B21" s="141"/>
      <c r="C21" s="80"/>
      <c r="D21" s="351"/>
      <c r="E21" s="350"/>
      <c r="F21" s="351"/>
      <c r="G21" s="350"/>
      <c r="H21" s="351"/>
    </row>
    <row r="22" spans="1:8" ht="12.75">
      <c r="A22" s="353" t="s">
        <v>94</v>
      </c>
      <c r="B22" s="141"/>
      <c r="C22" s="80"/>
      <c r="D22" s="346">
        <f>D16+D19</f>
        <v>0</v>
      </c>
      <c r="E22" s="80"/>
      <c r="F22" s="346">
        <f>F16+F19</f>
        <v>0</v>
      </c>
      <c r="G22" s="80"/>
      <c r="H22" s="346">
        <f>H16+H19</f>
        <v>0</v>
      </c>
    </row>
    <row r="23" spans="1:9" ht="12.75">
      <c r="A23" s="141" t="s">
        <v>166</v>
      </c>
      <c r="B23" s="141"/>
      <c r="C23" s="350"/>
      <c r="D23" s="346">
        <f>D17+D20</f>
        <v>0</v>
      </c>
      <c r="E23" s="350"/>
      <c r="F23" s="346">
        <f>F17+F20</f>
        <v>0</v>
      </c>
      <c r="G23" s="350"/>
      <c r="H23" s="346">
        <f>H17+H20</f>
        <v>0</v>
      </c>
      <c r="I23" s="352"/>
    </row>
    <row r="24" spans="1:9" ht="12.75">
      <c r="A24" s="141"/>
      <c r="B24" s="141"/>
      <c r="C24" s="350"/>
      <c r="D24" s="351"/>
      <c r="E24" s="350"/>
      <c r="F24" s="351"/>
      <c r="G24" s="350"/>
      <c r="H24" s="351"/>
      <c r="I24" s="352"/>
    </row>
    <row r="25" spans="1:8" ht="12.75">
      <c r="A25" s="143" t="s">
        <v>236</v>
      </c>
      <c r="B25" s="144"/>
      <c r="C25" s="145"/>
      <c r="D25" s="145"/>
      <c r="E25" s="145"/>
      <c r="F25" s="145"/>
      <c r="G25" s="145"/>
      <c r="H25" s="145"/>
    </row>
    <row r="26" spans="1:8" ht="12.75">
      <c r="A26" s="143"/>
      <c r="B26" s="144"/>
      <c r="C26" s="145"/>
      <c r="D26" s="145"/>
      <c r="E26" s="145"/>
      <c r="F26" s="145"/>
      <c r="G26" s="145"/>
      <c r="H26" s="145"/>
    </row>
    <row r="27" spans="3:8" ht="12.75">
      <c r="C27" s="80"/>
      <c r="D27" s="80"/>
      <c r="E27" s="80"/>
      <c r="F27" s="80"/>
      <c r="G27" s="80"/>
      <c r="H27" s="80"/>
    </row>
    <row r="28" spans="1:7" ht="12.75">
      <c r="A28" s="127" t="s">
        <v>119</v>
      </c>
      <c r="B28" s="146" t="s">
        <v>120</v>
      </c>
      <c r="C28" s="55"/>
      <c r="D28" s="56"/>
      <c r="E28" s="54" t="s">
        <v>124</v>
      </c>
      <c r="F28" s="55"/>
      <c r="G28" s="56"/>
    </row>
    <row r="29" spans="1:7" ht="12.75">
      <c r="A29" s="129" t="s">
        <v>96</v>
      </c>
      <c r="B29" s="57" t="s">
        <v>121</v>
      </c>
      <c r="C29" s="57" t="s">
        <v>122</v>
      </c>
      <c r="D29" s="57" t="s">
        <v>123</v>
      </c>
      <c r="E29" s="57" t="s">
        <v>125</v>
      </c>
      <c r="F29" s="57" t="s">
        <v>126</v>
      </c>
      <c r="G29" s="57" t="s">
        <v>127</v>
      </c>
    </row>
    <row r="30" spans="1:7" ht="12.75">
      <c r="A30" s="147"/>
      <c r="B30" s="148"/>
      <c r="C30" s="149"/>
      <c r="D30" s="149"/>
      <c r="E30" s="148"/>
      <c r="F30" s="148">
        <v>0</v>
      </c>
      <c r="G30" s="150"/>
    </row>
    <row r="31" spans="1:7" ht="12.75">
      <c r="A31" s="151"/>
      <c r="B31" s="152">
        <v>0</v>
      </c>
      <c r="C31" s="153"/>
      <c r="D31" s="154"/>
      <c r="E31" s="152">
        <v>0</v>
      </c>
      <c r="F31" s="152">
        <v>0</v>
      </c>
      <c r="G31" s="155">
        <v>0</v>
      </c>
    </row>
    <row r="32" spans="1:7" ht="12.75">
      <c r="A32" s="133" t="s">
        <v>96</v>
      </c>
      <c r="B32" s="135"/>
      <c r="C32" s="135">
        <v>0</v>
      </c>
      <c r="D32" s="135"/>
      <c r="E32" s="135"/>
      <c r="F32" s="135">
        <v>0</v>
      </c>
      <c r="G32" s="156">
        <v>0</v>
      </c>
    </row>
    <row r="33" spans="1:7" ht="12.75">
      <c r="A33" s="133"/>
      <c r="B33" s="135"/>
      <c r="C33" s="135"/>
      <c r="D33" s="135"/>
      <c r="E33" s="135"/>
      <c r="F33" s="135"/>
      <c r="G33" s="156"/>
    </row>
    <row r="34" spans="1:7" ht="12.75">
      <c r="A34" s="133"/>
      <c r="B34" s="135"/>
      <c r="C34" s="135"/>
      <c r="D34" s="135"/>
      <c r="E34" s="135"/>
      <c r="F34" s="135"/>
      <c r="G34" s="156"/>
    </row>
    <row r="35" spans="1:7" ht="12.75">
      <c r="A35" s="136" t="s">
        <v>93</v>
      </c>
      <c r="B35" s="347">
        <f aca="true" t="shared" si="1" ref="B35:G35">SUM(B30:B34)</f>
        <v>0</v>
      </c>
      <c r="C35" s="347">
        <f t="shared" si="1"/>
        <v>0</v>
      </c>
      <c r="D35" s="347">
        <f t="shared" si="1"/>
        <v>0</v>
      </c>
      <c r="E35" s="347">
        <f t="shared" si="1"/>
        <v>0</v>
      </c>
      <c r="F35" s="347">
        <f t="shared" si="1"/>
        <v>0</v>
      </c>
      <c r="G35" s="348">
        <f t="shared" si="1"/>
        <v>0</v>
      </c>
    </row>
    <row r="36" spans="1:7" ht="12.75">
      <c r="A36" s="157"/>
      <c r="B36" s="158"/>
      <c r="C36" s="158"/>
      <c r="D36" s="158"/>
      <c r="E36" s="158"/>
      <c r="F36" s="158"/>
      <c r="G36" s="158"/>
    </row>
    <row r="37" spans="1:7" ht="12.75">
      <c r="A37" s="157"/>
      <c r="B37" s="158"/>
      <c r="C37" s="158"/>
      <c r="D37" s="158"/>
      <c r="E37" s="158"/>
      <c r="F37" s="158"/>
      <c r="G37" s="158"/>
    </row>
    <row r="39" spans="1:8" ht="12.75">
      <c r="A39" s="19"/>
      <c r="B39" s="2"/>
      <c r="C39" s="2"/>
      <c r="D39" s="2"/>
      <c r="E39" s="2"/>
      <c r="F39" s="2"/>
      <c r="G39" s="2"/>
      <c r="H39" s="2"/>
    </row>
    <row r="40" spans="1:8" ht="12.75">
      <c r="A40" s="19"/>
      <c r="B40" s="2"/>
      <c r="C40" s="2"/>
      <c r="D40" s="2"/>
      <c r="E40" s="2"/>
      <c r="F40" s="2"/>
      <c r="G40" s="2"/>
      <c r="H40" s="2"/>
    </row>
    <row r="45" ht="12.75">
      <c r="A45" s="20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r:id="rId1"/>
  <headerFooter alignWithMargins="0">
    <oddFooter>&amp;CPage &amp;P&amp;RDossier candidature Cap@cités annexes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3"/>
  <sheetViews>
    <sheetView showGridLines="0" showZeros="0" zoomScalePageLayoutView="0" workbookViewId="0" topLeftCell="A4">
      <selection activeCell="C36" sqref="C36"/>
    </sheetView>
  </sheetViews>
  <sheetFormatPr defaultColWidth="11.421875" defaultRowHeight="12.75"/>
  <cols>
    <col min="1" max="1" width="4.7109375" style="5" customWidth="1"/>
    <col min="2" max="2" width="29.00390625" style="12" customWidth="1"/>
    <col min="3" max="3" width="10.8515625" style="5" customWidth="1"/>
    <col min="4" max="6" width="9.57421875" style="5" customWidth="1"/>
    <col min="7" max="7" width="9.00390625" style="5" customWidth="1"/>
    <col min="8" max="16384" width="11.421875" style="5" customWidth="1"/>
  </cols>
  <sheetData>
    <row r="3" spans="1:7" ht="15.75">
      <c r="A3" s="358" t="s">
        <v>237</v>
      </c>
      <c r="B3" s="358"/>
      <c r="C3" s="358"/>
      <c r="D3" s="358"/>
      <c r="E3" s="358"/>
      <c r="F3" s="358"/>
      <c r="G3" s="358"/>
    </row>
    <row r="6" spans="1:12" ht="15" customHeight="1">
      <c r="A6" s="25"/>
      <c r="B6" s="109" t="s">
        <v>0</v>
      </c>
      <c r="C6" s="109" t="s">
        <v>1</v>
      </c>
      <c r="D6" s="109" t="s">
        <v>2</v>
      </c>
      <c r="E6" s="109" t="s">
        <v>3</v>
      </c>
      <c r="F6" s="109" t="s">
        <v>4</v>
      </c>
      <c r="G6" s="109" t="s">
        <v>5</v>
      </c>
      <c r="H6" s="12"/>
      <c r="I6" s="12"/>
      <c r="J6" s="12"/>
      <c r="K6" s="12"/>
      <c r="L6" s="12"/>
    </row>
    <row r="7" spans="1:7" ht="15" customHeight="1">
      <c r="A7" s="110"/>
      <c r="B7" s="25"/>
      <c r="C7" s="111"/>
      <c r="D7" s="111"/>
      <c r="E7" s="111"/>
      <c r="F7" s="111"/>
      <c r="G7" s="111"/>
    </row>
    <row r="8" spans="1:7" ht="15" customHeight="1">
      <c r="A8" s="25" t="s">
        <v>6</v>
      </c>
      <c r="B8" s="25" t="s">
        <v>7</v>
      </c>
      <c r="C8" s="27"/>
      <c r="D8" s="27"/>
      <c r="E8" s="27"/>
      <c r="F8" s="27"/>
      <c r="G8" s="112">
        <f aca="true" t="shared" si="0" ref="G8:G21">SUM(C8:F8)</f>
        <v>0</v>
      </c>
    </row>
    <row r="9" spans="1:7" ht="15" customHeight="1">
      <c r="A9" s="25" t="s">
        <v>8</v>
      </c>
      <c r="B9" s="25" t="s">
        <v>9</v>
      </c>
      <c r="C9" s="27"/>
      <c r="D9" s="27"/>
      <c r="E9" s="27"/>
      <c r="F9" s="27"/>
      <c r="G9" s="112">
        <f>SUM(C9:F9)</f>
        <v>0</v>
      </c>
    </row>
    <row r="10" spans="1:7" ht="15" customHeight="1">
      <c r="A10" s="25" t="s">
        <v>10</v>
      </c>
      <c r="B10" s="25" t="s">
        <v>11</v>
      </c>
      <c r="C10" s="27"/>
      <c r="D10" s="27"/>
      <c r="E10" s="27"/>
      <c r="F10" s="27"/>
      <c r="G10" s="112">
        <f>SUM(C10:F10)</f>
        <v>0</v>
      </c>
    </row>
    <row r="11" spans="1:7" ht="15" customHeight="1">
      <c r="A11" s="266" t="s">
        <v>12</v>
      </c>
      <c r="B11" s="267" t="s">
        <v>13</v>
      </c>
      <c r="C11" s="27"/>
      <c r="D11" s="27"/>
      <c r="E11" s="27"/>
      <c r="F11" s="27"/>
      <c r="G11" s="112">
        <f>SUM(C11:F11)</f>
        <v>0</v>
      </c>
    </row>
    <row r="12" spans="1:7" ht="15" customHeight="1">
      <c r="A12" s="268"/>
      <c r="B12" s="25" t="s">
        <v>15</v>
      </c>
      <c r="C12" s="27"/>
      <c r="D12" s="27"/>
      <c r="E12" s="27"/>
      <c r="F12" s="27"/>
      <c r="G12" s="112">
        <f>SUM(C12:F12)</f>
        <v>0</v>
      </c>
    </row>
    <row r="13" spans="1:7" ht="15" customHeight="1">
      <c r="A13" s="25" t="s">
        <v>14</v>
      </c>
      <c r="B13" s="25" t="s">
        <v>216</v>
      </c>
      <c r="C13" s="27"/>
      <c r="D13" s="27"/>
      <c r="E13" s="27"/>
      <c r="F13" s="27"/>
      <c r="G13" s="112">
        <f>SUM(C13:F13)</f>
        <v>0</v>
      </c>
    </row>
    <row r="14" spans="1:7" ht="15" customHeight="1">
      <c r="A14" s="25" t="s">
        <v>16</v>
      </c>
      <c r="B14" s="25" t="s">
        <v>17</v>
      </c>
      <c r="C14" s="27"/>
      <c r="D14" s="27"/>
      <c r="E14" s="27"/>
      <c r="F14" s="27"/>
      <c r="G14" s="112">
        <f t="shared" si="0"/>
        <v>0</v>
      </c>
    </row>
    <row r="15" spans="1:7" ht="15" customHeight="1">
      <c r="A15" s="28"/>
      <c r="B15" s="28" t="s">
        <v>105</v>
      </c>
      <c r="C15" s="30"/>
      <c r="D15" s="30"/>
      <c r="E15" s="30"/>
      <c r="F15" s="30"/>
      <c r="G15" s="113">
        <f t="shared" si="0"/>
        <v>0</v>
      </c>
    </row>
    <row r="16" spans="1:7" s="116" customFormat="1" ht="15" customHeight="1">
      <c r="A16" s="114" t="s">
        <v>18</v>
      </c>
      <c r="B16" s="114" t="s">
        <v>19</v>
      </c>
      <c r="C16" s="115">
        <f>SUM(C7:C15)</f>
        <v>0</v>
      </c>
      <c r="D16" s="115">
        <f>SUM(D7:D15)</f>
        <v>0</v>
      </c>
      <c r="E16" s="115">
        <f>SUM(E7:E15)</f>
        <v>0</v>
      </c>
      <c r="F16" s="115">
        <f>SUM(F7:F15)</f>
        <v>0</v>
      </c>
      <c r="G16" s="115">
        <f>SUM(G7:G15)</f>
        <v>0</v>
      </c>
    </row>
    <row r="17" spans="1:7" ht="15" customHeight="1">
      <c r="A17" s="269" t="s">
        <v>20</v>
      </c>
      <c r="B17" s="270" t="s">
        <v>21</v>
      </c>
      <c r="C17" s="319" t="s">
        <v>275</v>
      </c>
      <c r="D17" s="117">
        <f>BFR!E25</f>
        <v>0</v>
      </c>
      <c r="E17" s="33">
        <f>BFR!F26</f>
        <v>0</v>
      </c>
      <c r="F17" s="117">
        <f>BFR!G26</f>
        <v>0</v>
      </c>
      <c r="G17" s="33">
        <f t="shared" si="0"/>
        <v>0</v>
      </c>
    </row>
    <row r="18" spans="1:7" ht="15" customHeight="1">
      <c r="A18" s="266" t="s">
        <v>22</v>
      </c>
      <c r="B18" s="271" t="s">
        <v>23</v>
      </c>
      <c r="C18" s="319" t="s">
        <v>275</v>
      </c>
      <c r="D18" s="118">
        <v>0</v>
      </c>
      <c r="E18" s="112"/>
      <c r="F18" s="118"/>
      <c r="G18" s="119">
        <f t="shared" si="0"/>
        <v>0</v>
      </c>
    </row>
    <row r="19" spans="1:7" ht="15" customHeight="1">
      <c r="A19" s="25" t="s">
        <v>24</v>
      </c>
      <c r="B19" s="25" t="s">
        <v>25</v>
      </c>
      <c r="C19" s="319" t="s">
        <v>275</v>
      </c>
      <c r="D19" s="33">
        <f>BFR!E38</f>
        <v>0</v>
      </c>
      <c r="E19" s="33">
        <f>BFR!F38</f>
        <v>0</v>
      </c>
      <c r="F19" s="36">
        <f>BFR!G38</f>
        <v>0</v>
      </c>
      <c r="G19" s="33">
        <f t="shared" si="0"/>
        <v>0</v>
      </c>
    </row>
    <row r="20" spans="1:7" ht="15" customHeight="1" hidden="1">
      <c r="A20" s="25" t="s">
        <v>26</v>
      </c>
      <c r="B20" s="25" t="s">
        <v>27</v>
      </c>
      <c r="C20" s="120" t="s">
        <v>96</v>
      </c>
      <c r="D20" s="112"/>
      <c r="E20" s="112"/>
      <c r="F20" s="112"/>
      <c r="G20" s="112">
        <f t="shared" si="0"/>
        <v>0</v>
      </c>
    </row>
    <row r="21" spans="1:7" ht="15" customHeight="1">
      <c r="A21" s="28" t="s">
        <v>28</v>
      </c>
      <c r="B21" s="28" t="s">
        <v>187</v>
      </c>
      <c r="C21" s="30"/>
      <c r="D21" s="113"/>
      <c r="E21" s="113"/>
      <c r="F21" s="113"/>
      <c r="G21" s="113">
        <f t="shared" si="0"/>
        <v>0</v>
      </c>
    </row>
    <row r="22" spans="1:7" s="116" customFormat="1" ht="15" customHeight="1">
      <c r="A22" s="114" t="s">
        <v>29</v>
      </c>
      <c r="B22" s="114" t="s">
        <v>92</v>
      </c>
      <c r="C22" s="115">
        <f>SUM(C16:C21)</f>
        <v>0</v>
      </c>
      <c r="D22" s="115">
        <f>SUM(D16:D21)</f>
        <v>0</v>
      </c>
      <c r="E22" s="115">
        <f>SUM(E16:E21)</f>
        <v>0</v>
      </c>
      <c r="F22" s="115">
        <f>SUM(F16:F21)</f>
        <v>0</v>
      </c>
      <c r="G22" s="115">
        <f>SUM(G17:G21)+SUM(G8:G14)</f>
        <v>0</v>
      </c>
    </row>
    <row r="23" spans="1:7" s="116" customFormat="1" ht="15" customHeight="1">
      <c r="A23" s="268"/>
      <c r="B23" s="266"/>
      <c r="C23" s="27"/>
      <c r="D23" s="27">
        <v>0</v>
      </c>
      <c r="E23" s="27"/>
      <c r="F23" s="27"/>
      <c r="G23" s="27"/>
    </row>
    <row r="24" spans="1:7" s="116" customFormat="1" ht="15" customHeight="1">
      <c r="A24" s="272"/>
      <c r="B24" s="121" t="s">
        <v>30</v>
      </c>
      <c r="C24" s="122"/>
      <c r="D24" s="122"/>
      <c r="E24" s="122"/>
      <c r="F24" s="122"/>
      <c r="G24" s="123">
        <f>SUM(C24:F24)</f>
        <v>0</v>
      </c>
    </row>
    <row r="25" spans="1:7" ht="15" customHeight="1">
      <c r="A25" s="25" t="s">
        <v>31</v>
      </c>
      <c r="B25" s="25" t="s">
        <v>244</v>
      </c>
      <c r="C25" s="27"/>
      <c r="D25" s="27">
        <v>0</v>
      </c>
      <c r="E25" s="27"/>
      <c r="F25" s="27"/>
      <c r="G25" s="112">
        <f>SUM(C25:F25)</f>
        <v>0</v>
      </c>
    </row>
    <row r="26" spans="1:7" ht="15" customHeight="1">
      <c r="A26" s="25" t="s">
        <v>32</v>
      </c>
      <c r="B26" s="25" t="s">
        <v>33</v>
      </c>
      <c r="C26" s="27"/>
      <c r="D26" s="27">
        <v>0</v>
      </c>
      <c r="E26" s="27"/>
      <c r="F26" s="27"/>
      <c r="G26" s="112">
        <f>SUM(C26:F26)</f>
        <v>0</v>
      </c>
    </row>
    <row r="27" spans="1:7" ht="15" customHeight="1">
      <c r="A27" s="266" t="s">
        <v>34</v>
      </c>
      <c r="B27" s="267" t="s">
        <v>35</v>
      </c>
      <c r="C27" s="122"/>
      <c r="D27" s="27">
        <v>0</v>
      </c>
      <c r="E27" s="27"/>
      <c r="F27" s="27"/>
      <c r="G27" s="112">
        <f aca="true" t="shared" si="1" ref="G27:G35">SUM(C27:F27)</f>
        <v>0</v>
      </c>
    </row>
    <row r="28" spans="1:7" ht="15" customHeight="1">
      <c r="A28" s="25" t="s">
        <v>36</v>
      </c>
      <c r="B28" s="25" t="s">
        <v>37</v>
      </c>
      <c r="C28" s="319" t="s">
        <v>275</v>
      </c>
      <c r="D28" s="36">
        <f>'COMPTE DE RESULTATS'!B44</f>
        <v>0</v>
      </c>
      <c r="E28" s="36">
        <f>'COMPTE DE RESULTATS'!C44</f>
        <v>0</v>
      </c>
      <c r="F28" s="36">
        <f>'COMPTE DE RESULTATS'!D44</f>
        <v>0</v>
      </c>
      <c r="G28" s="36">
        <f t="shared" si="1"/>
        <v>0</v>
      </c>
    </row>
    <row r="29" spans="1:7" ht="15" customHeight="1">
      <c r="A29" s="25" t="s">
        <v>38</v>
      </c>
      <c r="B29" s="25" t="s">
        <v>39</v>
      </c>
      <c r="C29" s="319" t="s">
        <v>275</v>
      </c>
      <c r="D29" s="27">
        <v>0</v>
      </c>
      <c r="E29" s="27"/>
      <c r="F29" s="27"/>
      <c r="G29" s="112">
        <f t="shared" si="1"/>
        <v>0</v>
      </c>
    </row>
    <row r="30" spans="1:7" ht="15" customHeight="1">
      <c r="A30" s="25" t="s">
        <v>40</v>
      </c>
      <c r="B30" s="25" t="s">
        <v>41</v>
      </c>
      <c r="C30" s="27"/>
      <c r="D30" s="112"/>
      <c r="E30" s="27"/>
      <c r="F30" s="27"/>
      <c r="G30" s="112">
        <f t="shared" si="1"/>
        <v>0</v>
      </c>
    </row>
    <row r="31" spans="1:7" ht="15" customHeight="1">
      <c r="A31" s="268" t="s">
        <v>42</v>
      </c>
      <c r="B31" s="266" t="s">
        <v>43</v>
      </c>
      <c r="C31" s="27"/>
      <c r="D31" s="27">
        <v>0</v>
      </c>
      <c r="E31" s="27"/>
      <c r="F31" s="27"/>
      <c r="G31" s="112">
        <f t="shared" si="1"/>
        <v>0</v>
      </c>
    </row>
    <row r="32" spans="1:7" ht="15" customHeight="1">
      <c r="A32" s="268" t="s">
        <v>44</v>
      </c>
      <c r="B32" s="25" t="s">
        <v>45</v>
      </c>
      <c r="C32" s="27"/>
      <c r="D32" s="27">
        <v>0</v>
      </c>
      <c r="E32" s="27"/>
      <c r="F32" s="27"/>
      <c r="G32" s="112">
        <f t="shared" si="1"/>
        <v>0</v>
      </c>
    </row>
    <row r="33" spans="1:7" ht="15" customHeight="1">
      <c r="A33" s="268" t="s">
        <v>46</v>
      </c>
      <c r="B33" s="25" t="s">
        <v>47</v>
      </c>
      <c r="C33" s="27"/>
      <c r="D33" s="27">
        <v>0</v>
      </c>
      <c r="E33" s="27"/>
      <c r="F33" s="27"/>
      <c r="G33" s="112">
        <f t="shared" si="1"/>
        <v>0</v>
      </c>
    </row>
    <row r="34" spans="1:7" ht="15" customHeight="1">
      <c r="A34" s="268" t="s">
        <v>48</v>
      </c>
      <c r="B34" s="266" t="s">
        <v>49</v>
      </c>
      <c r="C34" s="27"/>
      <c r="D34" s="27">
        <v>0</v>
      </c>
      <c r="E34" s="27"/>
      <c r="F34" s="27"/>
      <c r="G34" s="112">
        <f t="shared" si="1"/>
        <v>0</v>
      </c>
    </row>
    <row r="35" spans="1:7" ht="15" customHeight="1">
      <c r="A35" s="268" t="s">
        <v>50</v>
      </c>
      <c r="B35" s="266" t="s">
        <v>51</v>
      </c>
      <c r="C35" s="123"/>
      <c r="D35" s="27">
        <v>0</v>
      </c>
      <c r="E35" s="27"/>
      <c r="F35" s="27"/>
      <c r="G35" s="112">
        <f t="shared" si="1"/>
        <v>0</v>
      </c>
    </row>
    <row r="36" spans="1:7" ht="15" customHeight="1">
      <c r="A36" s="25" t="s">
        <v>52</v>
      </c>
      <c r="B36" s="25" t="s">
        <v>53</v>
      </c>
      <c r="C36" s="27"/>
      <c r="D36" s="27"/>
      <c r="E36" s="27"/>
      <c r="F36" s="27"/>
      <c r="G36" s="112">
        <f>SUM(C36:F36)</f>
        <v>0</v>
      </c>
    </row>
    <row r="37" spans="1:7" ht="15" customHeight="1">
      <c r="A37" s="28" t="s">
        <v>54</v>
      </c>
      <c r="B37" s="28"/>
      <c r="C37" s="34"/>
      <c r="D37" s="34"/>
      <c r="E37" s="34"/>
      <c r="F37" s="34"/>
      <c r="G37" s="113">
        <f>SUM(C37:F37)</f>
        <v>0</v>
      </c>
    </row>
    <row r="38" spans="1:7" s="116" customFormat="1" ht="15" customHeight="1">
      <c r="A38" s="124" t="s">
        <v>55</v>
      </c>
      <c r="B38" s="114" t="s">
        <v>56</v>
      </c>
      <c r="C38" s="115">
        <f>SUM(C25:C37)</f>
        <v>0</v>
      </c>
      <c r="D38" s="115">
        <f>SUM(D25:D37)</f>
        <v>0</v>
      </c>
      <c r="E38" s="115">
        <f>SUM(E25:E37)</f>
        <v>0</v>
      </c>
      <c r="F38" s="115">
        <f>SUM(F25:F37)</f>
        <v>0</v>
      </c>
      <c r="G38" s="115">
        <f>SUM(G24:G37)</f>
        <v>0</v>
      </c>
    </row>
    <row r="39" spans="1:7" s="116" customFormat="1" ht="15" customHeight="1">
      <c r="A39" s="124" t="s">
        <v>57</v>
      </c>
      <c r="B39" s="114" t="s">
        <v>58</v>
      </c>
      <c r="C39" s="115">
        <f>SUM(C38-C22)</f>
        <v>0</v>
      </c>
      <c r="D39" s="115">
        <f>SUM(D38-D22)</f>
        <v>0</v>
      </c>
      <c r="E39" s="115">
        <f>SUM(E38-E22)</f>
        <v>0</v>
      </c>
      <c r="F39" s="115">
        <f>SUM(F38-F22)</f>
        <v>0</v>
      </c>
      <c r="G39" s="115">
        <f>SUM(C39:F39)</f>
        <v>0</v>
      </c>
    </row>
    <row r="40" spans="1:7" s="116" customFormat="1" ht="15" customHeight="1">
      <c r="A40" s="124" t="s">
        <v>59</v>
      </c>
      <c r="B40" s="114" t="s">
        <v>60</v>
      </c>
      <c r="C40" s="115">
        <f>SUM(C39)</f>
        <v>0</v>
      </c>
      <c r="D40" s="115">
        <f>SUM(C40+D39)</f>
        <v>0</v>
      </c>
      <c r="E40" s="115">
        <f>SUM(E39+D40)</f>
        <v>0</v>
      </c>
      <c r="F40" s="115">
        <f>SUM(F39+E40)</f>
        <v>0</v>
      </c>
      <c r="G40" s="125" t="str">
        <f>IF(G39=F40,"OK","ERREUR")</f>
        <v>OK</v>
      </c>
    </row>
    <row r="41" s="102" customFormat="1" ht="12.75">
      <c r="B41" s="47"/>
    </row>
    <row r="42" s="102" customFormat="1" ht="12.75">
      <c r="B42" s="47"/>
    </row>
    <row r="43" s="102" customFormat="1" ht="12.75">
      <c r="B43" s="47"/>
    </row>
  </sheetData>
  <sheetProtection/>
  <mergeCells count="1">
    <mergeCell ref="A3:G3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r:id="rId1"/>
  <headerFooter alignWithMargins="0">
    <oddFooter>&amp;CPage &amp;P&amp;RDossier candidature Cap@cités annexes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"/>
  <sheetViews>
    <sheetView showGridLines="0" showZeros="0" zoomScalePageLayoutView="0" workbookViewId="0" topLeftCell="A1">
      <selection activeCell="B13" sqref="B13"/>
    </sheetView>
  </sheetViews>
  <sheetFormatPr defaultColWidth="11.421875" defaultRowHeight="12.75"/>
  <cols>
    <col min="1" max="1" width="23.8515625" style="5" customWidth="1"/>
    <col min="2" max="16384" width="11.421875" style="5" customWidth="1"/>
  </cols>
  <sheetData>
    <row r="3" spans="1:7" ht="15.75">
      <c r="A3" s="358" t="s">
        <v>241</v>
      </c>
      <c r="B3" s="358"/>
      <c r="C3" s="358"/>
      <c r="D3" s="358"/>
      <c r="E3" s="358"/>
      <c r="F3" s="358"/>
      <c r="G3" s="358"/>
    </row>
    <row r="4" spans="1:5" ht="12.75">
      <c r="A4" s="21"/>
      <c r="B4" s="7"/>
      <c r="C4" s="7"/>
      <c r="D4" s="7"/>
      <c r="E4" s="7"/>
    </row>
    <row r="6" ht="12.75">
      <c r="A6" s="42" t="s">
        <v>153</v>
      </c>
    </row>
    <row r="8" spans="1:7" ht="12.75">
      <c r="A8" s="161" t="s">
        <v>151</v>
      </c>
      <c r="B8" s="162" t="s">
        <v>95</v>
      </c>
      <c r="C8" s="163"/>
      <c r="D8" s="163"/>
      <c r="E8" s="162" t="s">
        <v>152</v>
      </c>
      <c r="F8" s="163"/>
      <c r="G8" s="164"/>
    </row>
    <row r="9" spans="1:15" ht="12.75">
      <c r="A9" s="63"/>
      <c r="B9" s="165" t="s">
        <v>2</v>
      </c>
      <c r="C9" s="165" t="s">
        <v>3</v>
      </c>
      <c r="D9" s="166" t="s">
        <v>4</v>
      </c>
      <c r="E9" s="165" t="s">
        <v>2</v>
      </c>
      <c r="F9" s="165" t="s">
        <v>3</v>
      </c>
      <c r="G9" s="165" t="s">
        <v>4</v>
      </c>
      <c r="I9" s="167" t="s">
        <v>217</v>
      </c>
      <c r="J9" s="167" t="s">
        <v>218</v>
      </c>
      <c r="K9" s="168" t="s">
        <v>219</v>
      </c>
      <c r="L9" s="168" t="s">
        <v>220</v>
      </c>
      <c r="M9" s="168" t="s">
        <v>221</v>
      </c>
      <c r="N9" s="167" t="s">
        <v>222</v>
      </c>
      <c r="O9" s="169"/>
    </row>
    <row r="10" spans="1:14" ht="12.75">
      <c r="A10" s="170" t="s">
        <v>188</v>
      </c>
      <c r="B10" s="320">
        <f>'PLAN DE FINANCEMENT'!C8</f>
        <v>0</v>
      </c>
      <c r="C10" s="171">
        <v>0</v>
      </c>
      <c r="D10" s="171">
        <v>0</v>
      </c>
      <c r="E10" s="171"/>
      <c r="F10" s="172">
        <f aca="true" t="shared" si="0" ref="F10:F17">E10</f>
        <v>0</v>
      </c>
      <c r="G10" s="173">
        <f aca="true" t="shared" si="1" ref="G10:G17">E10</f>
        <v>0</v>
      </c>
      <c r="I10" s="174">
        <f>B10/3</f>
        <v>0</v>
      </c>
      <c r="J10" s="174">
        <f>B10/4</f>
        <v>0</v>
      </c>
      <c r="K10" s="174">
        <f>B10/5</f>
        <v>0</v>
      </c>
      <c r="L10" s="174"/>
      <c r="M10" s="174"/>
      <c r="N10" s="174"/>
    </row>
    <row r="11" spans="1:14" ht="12.75">
      <c r="A11" s="175" t="s">
        <v>189</v>
      </c>
      <c r="B11" s="321">
        <f>'PLAN DE FINANCEMENT'!C13</f>
        <v>0</v>
      </c>
      <c r="C11" s="172">
        <v>0</v>
      </c>
      <c r="D11" s="172">
        <v>0</v>
      </c>
      <c r="E11" s="172"/>
      <c r="F11" s="172">
        <f t="shared" si="0"/>
        <v>0</v>
      </c>
      <c r="G11" s="173">
        <f t="shared" si="1"/>
        <v>0</v>
      </c>
      <c r="I11" s="174">
        <f>B11/3</f>
        <v>0</v>
      </c>
      <c r="J11" s="174">
        <f>B11/4</f>
        <v>0</v>
      </c>
      <c r="K11" s="174">
        <f>B11/5</f>
        <v>0</v>
      </c>
      <c r="L11" s="174">
        <f>B11/7</f>
        <v>0</v>
      </c>
      <c r="M11" s="174">
        <f>B11/10</f>
        <v>0</v>
      </c>
      <c r="N11" s="174"/>
    </row>
    <row r="12" spans="1:14" ht="12.75">
      <c r="A12" s="175" t="s">
        <v>190</v>
      </c>
      <c r="B12" s="321">
        <f>'PLAN DE FINANCEMENT'!C12</f>
        <v>0</v>
      </c>
      <c r="C12" s="172">
        <v>0</v>
      </c>
      <c r="D12" s="172">
        <v>0</v>
      </c>
      <c r="E12" s="172"/>
      <c r="F12" s="172">
        <f t="shared" si="0"/>
        <v>0</v>
      </c>
      <c r="G12" s="173">
        <f t="shared" si="1"/>
        <v>0</v>
      </c>
      <c r="I12" s="174">
        <f>B12/3</f>
        <v>0</v>
      </c>
      <c r="J12" s="174">
        <f>B12/4</f>
        <v>0</v>
      </c>
      <c r="K12" s="174">
        <f>B12/5</f>
        <v>0</v>
      </c>
      <c r="L12" s="174">
        <f>B12/7</f>
        <v>0</v>
      </c>
      <c r="M12" s="174">
        <f>B12/10</f>
        <v>0</v>
      </c>
      <c r="N12" s="174"/>
    </row>
    <row r="13" spans="1:14" ht="12.75">
      <c r="A13" s="175" t="s">
        <v>215</v>
      </c>
      <c r="B13" s="321">
        <f>'PLAN DE FINANCEMENT'!C11</f>
        <v>0</v>
      </c>
      <c r="C13" s="172">
        <v>0</v>
      </c>
      <c r="D13" s="172">
        <v>0</v>
      </c>
      <c r="E13" s="172"/>
      <c r="F13" s="172">
        <f t="shared" si="0"/>
        <v>0</v>
      </c>
      <c r="G13" s="173">
        <f t="shared" si="1"/>
        <v>0</v>
      </c>
      <c r="I13" s="174">
        <f>B13/3</f>
        <v>0</v>
      </c>
      <c r="J13" s="174">
        <f>B13/4</f>
        <v>0</v>
      </c>
      <c r="K13" s="174">
        <f>B13/5</f>
        <v>0</v>
      </c>
      <c r="L13" s="174">
        <f>B13/7</f>
        <v>0</v>
      </c>
      <c r="M13" s="174">
        <f>B13/10</f>
        <v>0</v>
      </c>
      <c r="N13" s="174">
        <f>B13/12</f>
        <v>0</v>
      </c>
    </row>
    <row r="14" spans="1:14" ht="12.75">
      <c r="A14" s="176"/>
      <c r="B14" s="177"/>
      <c r="C14" s="177"/>
      <c r="D14" s="177"/>
      <c r="E14" s="177"/>
      <c r="F14" s="172">
        <f t="shared" si="0"/>
        <v>0</v>
      </c>
      <c r="G14" s="173">
        <f t="shared" si="1"/>
        <v>0</v>
      </c>
      <c r="I14" s="53"/>
      <c r="J14" s="53"/>
      <c r="K14" s="53"/>
      <c r="L14" s="53"/>
      <c r="M14" s="53"/>
      <c r="N14" s="53"/>
    </row>
    <row r="15" spans="1:14" ht="12.75">
      <c r="A15" s="176"/>
      <c r="B15" s="177"/>
      <c r="C15" s="177"/>
      <c r="D15" s="177"/>
      <c r="E15" s="177"/>
      <c r="F15" s="172">
        <f t="shared" si="0"/>
        <v>0</v>
      </c>
      <c r="G15" s="173">
        <f t="shared" si="1"/>
        <v>0</v>
      </c>
      <c r="I15" s="53"/>
      <c r="J15" s="53"/>
      <c r="K15" s="53"/>
      <c r="L15" s="53"/>
      <c r="M15" s="53"/>
      <c r="N15" s="53"/>
    </row>
    <row r="16" spans="1:14" ht="12.75">
      <c r="A16" s="176"/>
      <c r="B16" s="177"/>
      <c r="C16" s="177"/>
      <c r="D16" s="177"/>
      <c r="E16" s="177"/>
      <c r="F16" s="172">
        <f t="shared" si="0"/>
        <v>0</v>
      </c>
      <c r="G16" s="173">
        <f t="shared" si="1"/>
        <v>0</v>
      </c>
      <c r="I16" s="53"/>
      <c r="J16" s="53"/>
      <c r="K16" s="53"/>
      <c r="L16" s="53"/>
      <c r="M16" s="53"/>
      <c r="N16" s="53"/>
    </row>
    <row r="17" spans="1:14" ht="12.75">
      <c r="A17" s="176" t="s">
        <v>96</v>
      </c>
      <c r="B17" s="177">
        <v>0</v>
      </c>
      <c r="C17" s="177">
        <v>0</v>
      </c>
      <c r="D17" s="177">
        <v>0</v>
      </c>
      <c r="E17" s="177"/>
      <c r="F17" s="172">
        <f t="shared" si="0"/>
        <v>0</v>
      </c>
      <c r="G17" s="173">
        <f t="shared" si="1"/>
        <v>0</v>
      </c>
      <c r="I17" s="53"/>
      <c r="J17" s="53"/>
      <c r="K17" s="53"/>
      <c r="L17" s="53"/>
      <c r="M17" s="53"/>
      <c r="N17" s="53"/>
    </row>
    <row r="18" spans="1:14" ht="13.5" thickBot="1">
      <c r="A18" s="178" t="s">
        <v>158</v>
      </c>
      <c r="B18" s="179">
        <f aca="true" t="shared" si="2" ref="B18:G18">SUM(B10:B17)</f>
        <v>0</v>
      </c>
      <c r="C18" s="179">
        <f t="shared" si="2"/>
        <v>0</v>
      </c>
      <c r="D18" s="179">
        <f t="shared" si="2"/>
        <v>0</v>
      </c>
      <c r="E18" s="179">
        <f t="shared" si="2"/>
        <v>0</v>
      </c>
      <c r="F18" s="179">
        <f t="shared" si="2"/>
        <v>0</v>
      </c>
      <c r="G18" s="179">
        <f t="shared" si="2"/>
        <v>0</v>
      </c>
      <c r="I18" s="107">
        <f aca="true" t="shared" si="3" ref="I18:N18">I10+I11+I12+I13</f>
        <v>0</v>
      </c>
      <c r="J18" s="107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</row>
    <row r="19" spans="1:7" ht="13.5" thickTop="1">
      <c r="A19" s="180" t="s">
        <v>154</v>
      </c>
      <c r="B19" s="181" t="s">
        <v>156</v>
      </c>
      <c r="C19" s="182"/>
      <c r="D19" s="182"/>
      <c r="E19" s="181" t="s">
        <v>157</v>
      </c>
      <c r="F19" s="182"/>
      <c r="G19" s="183"/>
    </row>
    <row r="20" spans="1:7" ht="12.75">
      <c r="A20" s="184" t="s">
        <v>155</v>
      </c>
      <c r="B20" s="165" t="s">
        <v>2</v>
      </c>
      <c r="C20" s="165" t="s">
        <v>3</v>
      </c>
      <c r="D20" s="166" t="s">
        <v>4</v>
      </c>
      <c r="E20" s="165" t="s">
        <v>2</v>
      </c>
      <c r="F20" s="165" t="s">
        <v>3</v>
      </c>
      <c r="G20" s="165" t="s">
        <v>4</v>
      </c>
    </row>
    <row r="21" spans="1:7" ht="12.75">
      <c r="A21" s="170" t="s">
        <v>96</v>
      </c>
      <c r="B21" s="171"/>
      <c r="C21" s="171"/>
      <c r="D21" s="171"/>
      <c r="E21" s="171" t="s">
        <v>96</v>
      </c>
      <c r="F21" s="171" t="s">
        <v>96</v>
      </c>
      <c r="G21" s="185">
        <v>0</v>
      </c>
    </row>
    <row r="22" spans="1:7" ht="12.75">
      <c r="A22" s="175" t="s">
        <v>96</v>
      </c>
      <c r="B22" s="172"/>
      <c r="C22" s="172"/>
      <c r="D22" s="172"/>
      <c r="E22" s="172" t="s">
        <v>96</v>
      </c>
      <c r="F22" s="172">
        <v>0</v>
      </c>
      <c r="G22" s="173">
        <v>0</v>
      </c>
    </row>
    <row r="23" spans="1:7" ht="12.75">
      <c r="A23" s="175" t="s">
        <v>96</v>
      </c>
      <c r="B23" s="172"/>
      <c r="C23" s="172"/>
      <c r="D23" s="172"/>
      <c r="E23" s="172" t="s">
        <v>96</v>
      </c>
      <c r="F23" s="172">
        <v>0</v>
      </c>
      <c r="G23" s="173">
        <v>0</v>
      </c>
    </row>
    <row r="24" spans="1:7" ht="12.75">
      <c r="A24" s="175" t="s">
        <v>96</v>
      </c>
      <c r="B24" s="172"/>
      <c r="C24" s="172"/>
      <c r="D24" s="172"/>
      <c r="E24" s="172" t="s">
        <v>96</v>
      </c>
      <c r="F24" s="172" t="s">
        <v>96</v>
      </c>
      <c r="G24" s="173">
        <v>0</v>
      </c>
    </row>
    <row r="25" spans="1:7" ht="12.75">
      <c r="A25" s="175" t="s">
        <v>96</v>
      </c>
      <c r="B25" s="172"/>
      <c r="C25" s="172"/>
      <c r="D25" s="172"/>
      <c r="E25" s="172"/>
      <c r="F25" s="172" t="s">
        <v>96</v>
      </c>
      <c r="G25" s="173">
        <v>0</v>
      </c>
    </row>
    <row r="26" spans="1:7" ht="12.75">
      <c r="A26" s="175" t="s">
        <v>96</v>
      </c>
      <c r="B26" s="172"/>
      <c r="C26" s="172"/>
      <c r="D26" s="172"/>
      <c r="E26" s="172"/>
      <c r="F26" s="172"/>
      <c r="G26" s="173">
        <v>0</v>
      </c>
    </row>
    <row r="27" spans="1:7" ht="12.75">
      <c r="A27" s="175"/>
      <c r="B27" s="172"/>
      <c r="C27" s="172"/>
      <c r="D27" s="172"/>
      <c r="E27" s="172"/>
      <c r="F27" s="172"/>
      <c r="G27" s="173"/>
    </row>
    <row r="28" spans="1:7" ht="12.75">
      <c r="A28" s="186" t="s">
        <v>158</v>
      </c>
      <c r="B28" s="101">
        <f aca="true" t="shared" si="4" ref="B28:G28">SUM(B21:B27)</f>
        <v>0</v>
      </c>
      <c r="C28" s="101">
        <f t="shared" si="4"/>
        <v>0</v>
      </c>
      <c r="D28" s="101">
        <f t="shared" si="4"/>
        <v>0</v>
      </c>
      <c r="E28" s="101">
        <f t="shared" si="4"/>
        <v>0</v>
      </c>
      <c r="F28" s="101">
        <f t="shared" si="4"/>
        <v>0</v>
      </c>
      <c r="G28" s="101">
        <f t="shared" si="4"/>
        <v>0</v>
      </c>
    </row>
  </sheetData>
  <sheetProtection/>
  <mergeCells count="1">
    <mergeCell ref="A3:G3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scale="99" r:id="rId1"/>
  <headerFooter alignWithMargins="0">
    <oddFooter>&amp;CPage &amp;P&amp;RDossier candidature Cap@cités annexes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showGridLines="0" showZeros="0" zoomScale="75" zoomScaleNormal="75" zoomScalePageLayoutView="0" workbookViewId="0" topLeftCell="A1">
      <selection activeCell="O29" sqref="O29"/>
    </sheetView>
  </sheetViews>
  <sheetFormatPr defaultColWidth="11.421875" defaultRowHeight="12.75"/>
  <cols>
    <col min="1" max="1" width="17.28125" style="5" customWidth="1"/>
    <col min="2" max="3" width="10.421875" style="5" customWidth="1"/>
    <col min="4" max="7" width="11.8515625" style="5" customWidth="1"/>
    <col min="8" max="16384" width="11.421875" style="5" customWidth="1"/>
  </cols>
  <sheetData>
    <row r="2" spans="1:7" ht="12.75">
      <c r="A2" s="102"/>
      <c r="B2" s="102"/>
      <c r="C2" s="102"/>
      <c r="D2" s="102"/>
      <c r="E2" s="102"/>
      <c r="F2" s="102"/>
      <c r="G2" s="102"/>
    </row>
    <row r="3" spans="1:7" ht="15.75">
      <c r="A3" s="358" t="s">
        <v>242</v>
      </c>
      <c r="B3" s="358"/>
      <c r="C3" s="358"/>
      <c r="D3" s="358"/>
      <c r="E3" s="358"/>
      <c r="F3" s="358"/>
      <c r="G3" s="358"/>
    </row>
    <row r="4" spans="1:7" ht="12.75">
      <c r="A4" s="102"/>
      <c r="B4" s="102"/>
      <c r="C4" s="102"/>
      <c r="D4" s="102"/>
      <c r="E4" s="102"/>
      <c r="F4" s="102"/>
      <c r="G4" s="102"/>
    </row>
    <row r="5" spans="1:7" ht="12.75">
      <c r="A5" s="187" t="s">
        <v>110</v>
      </c>
      <c r="B5" s="187"/>
      <c r="C5" s="187"/>
      <c r="D5" s="251"/>
      <c r="E5" s="251"/>
      <c r="F5" s="251"/>
      <c r="G5" s="251"/>
    </row>
    <row r="6" spans="1:12" ht="12.75">
      <c r="A6" s="102"/>
      <c r="B6" s="102"/>
      <c r="C6" s="102"/>
      <c r="D6" s="102"/>
      <c r="E6" s="102"/>
      <c r="F6" s="102"/>
      <c r="G6" s="102"/>
      <c r="I6" s="357" t="s">
        <v>247</v>
      </c>
      <c r="J6" s="357"/>
      <c r="K6" s="357"/>
      <c r="L6" s="357"/>
    </row>
    <row r="7" spans="1:12" ht="12.75">
      <c r="A7" s="188" t="s">
        <v>106</v>
      </c>
      <c r="B7" s="189"/>
      <c r="C7" s="189"/>
      <c r="D7" s="252"/>
      <c r="E7" s="253" t="s">
        <v>171</v>
      </c>
      <c r="F7" s="254" t="s">
        <v>172</v>
      </c>
      <c r="G7" s="254" t="s">
        <v>173</v>
      </c>
      <c r="I7" s="255" t="s">
        <v>231</v>
      </c>
      <c r="J7" s="256" t="s">
        <v>214</v>
      </c>
      <c r="K7" s="255" t="s">
        <v>232</v>
      </c>
      <c r="L7" s="256" t="s">
        <v>233</v>
      </c>
    </row>
    <row r="8" spans="1:12" ht="12.75">
      <c r="A8" s="190" t="s">
        <v>107</v>
      </c>
      <c r="B8" s="191"/>
      <c r="C8" s="191"/>
      <c r="D8" s="257"/>
      <c r="E8" s="258"/>
      <c r="F8" s="259"/>
      <c r="G8" s="260"/>
      <c r="I8" s="88"/>
      <c r="J8" s="192"/>
      <c r="K8" s="88"/>
      <c r="L8" s="192"/>
    </row>
    <row r="9" spans="1:12" ht="12.75">
      <c r="A9" s="219" t="s">
        <v>97</v>
      </c>
      <c r="B9" s="193"/>
      <c r="C9" s="193"/>
      <c r="D9" s="194"/>
      <c r="E9" s="195"/>
      <c r="F9" s="196"/>
      <c r="G9" s="197"/>
      <c r="I9" s="93">
        <f>E9*1.05</f>
        <v>0</v>
      </c>
      <c r="J9" s="105">
        <f>E9*1.03</f>
        <v>0</v>
      </c>
      <c r="K9" s="93">
        <f>I9*1.05</f>
        <v>0</v>
      </c>
      <c r="L9" s="105">
        <f>J9*1.03</f>
        <v>0</v>
      </c>
    </row>
    <row r="10" spans="1:12" ht="12.75">
      <c r="A10" s="219" t="s">
        <v>98</v>
      </c>
      <c r="B10" s="193"/>
      <c r="C10" s="193"/>
      <c r="D10" s="194"/>
      <c r="E10" s="198"/>
      <c r="F10" s="199"/>
      <c r="G10" s="200"/>
      <c r="I10" s="93">
        <f>E10*1.05</f>
        <v>0</v>
      </c>
      <c r="J10" s="105">
        <f>E10*1.03</f>
        <v>0</v>
      </c>
      <c r="K10" s="93">
        <f>I10*1.05</f>
        <v>0</v>
      </c>
      <c r="L10" s="105">
        <f>J10*1.03</f>
        <v>0</v>
      </c>
    </row>
    <row r="11" spans="1:12" ht="12.75">
      <c r="A11" s="219" t="s">
        <v>99</v>
      </c>
      <c r="B11" s="193"/>
      <c r="C11" s="193"/>
      <c r="D11" s="194"/>
      <c r="E11" s="322"/>
      <c r="F11" s="323"/>
      <c r="G11" s="324"/>
      <c r="I11" s="93">
        <f>E11*1.05</f>
        <v>0</v>
      </c>
      <c r="J11" s="105">
        <f>E11*1.03</f>
        <v>0</v>
      </c>
      <c r="K11" s="93">
        <f>I11*1.05</f>
        <v>0</v>
      </c>
      <c r="L11" s="105">
        <f>J11*1.03</f>
        <v>0</v>
      </c>
    </row>
    <row r="12" spans="1:12" ht="12.75">
      <c r="A12" s="261"/>
      <c r="B12" s="201"/>
      <c r="C12" s="193"/>
      <c r="D12" s="194"/>
      <c r="E12" s="202"/>
      <c r="F12" s="203"/>
      <c r="G12" s="204"/>
      <c r="I12" s="93">
        <v>0</v>
      </c>
      <c r="J12" s="105">
        <v>0</v>
      </c>
      <c r="K12" s="93">
        <v>0</v>
      </c>
      <c r="L12" s="105">
        <v>0</v>
      </c>
    </row>
    <row r="13" spans="1:12" ht="12.75">
      <c r="A13" s="372" t="s">
        <v>108</v>
      </c>
      <c r="B13" s="373"/>
      <c r="C13" s="205"/>
      <c r="D13" s="206"/>
      <c r="E13" s="202"/>
      <c r="F13" s="203"/>
      <c r="G13" s="204"/>
      <c r="I13" s="93"/>
      <c r="J13" s="105"/>
      <c r="K13" s="93"/>
      <c r="L13" s="105"/>
    </row>
    <row r="14" spans="1:12" ht="12.75">
      <c r="A14" s="219" t="s">
        <v>100</v>
      </c>
      <c r="B14" s="193"/>
      <c r="C14" s="193"/>
      <c r="D14" s="194"/>
      <c r="E14" s="198"/>
      <c r="F14" s="199"/>
      <c r="G14" s="200"/>
      <c r="I14" s="93">
        <f>E14*1.05</f>
        <v>0</v>
      </c>
      <c r="J14" s="105">
        <f>E14*1.03</f>
        <v>0</v>
      </c>
      <c r="K14" s="93">
        <f>I14*1.05</f>
        <v>0</v>
      </c>
      <c r="L14" s="105">
        <f>J14*1.03</f>
        <v>0</v>
      </c>
    </row>
    <row r="15" spans="1:12" ht="12.75">
      <c r="A15" s="219" t="s">
        <v>101</v>
      </c>
      <c r="B15" s="193"/>
      <c r="C15" s="193"/>
      <c r="D15" s="194"/>
      <c r="E15" s="198"/>
      <c r="F15" s="199"/>
      <c r="G15" s="200"/>
      <c r="I15" s="93">
        <f>E15*1.05</f>
        <v>0</v>
      </c>
      <c r="J15" s="105">
        <f>E15*1.03</f>
        <v>0</v>
      </c>
      <c r="K15" s="93">
        <f>I15*1.05</f>
        <v>0</v>
      </c>
      <c r="L15" s="105">
        <f>J15*1.03</f>
        <v>0</v>
      </c>
    </row>
    <row r="16" spans="1:12" ht="12.75">
      <c r="A16" s="262"/>
      <c r="B16" s="263"/>
      <c r="C16" s="263"/>
      <c r="D16" s="206"/>
      <c r="E16" s="207"/>
      <c r="F16" s="208"/>
      <c r="G16" s="209"/>
      <c r="I16" s="93">
        <f>E16*1.05</f>
        <v>0</v>
      </c>
      <c r="J16" s="105">
        <f>E16*1.03</f>
        <v>0</v>
      </c>
      <c r="K16" s="93">
        <f>I16*1.05</f>
        <v>0</v>
      </c>
      <c r="L16" s="105">
        <f>J16*1.03</f>
        <v>0</v>
      </c>
    </row>
    <row r="17" spans="1:12" ht="12.75">
      <c r="A17" s="374" t="s">
        <v>111</v>
      </c>
      <c r="B17" s="375"/>
      <c r="C17" s="375"/>
      <c r="D17" s="376"/>
      <c r="E17" s="327">
        <f>SUM(E9:E15)</f>
        <v>0</v>
      </c>
      <c r="F17" s="328">
        <f>SUM(F9:F15)</f>
        <v>0</v>
      </c>
      <c r="G17" s="329">
        <f>SUM(G9:G15)</f>
        <v>0</v>
      </c>
      <c r="I17" s="108">
        <f>SUM(I9:I12)+SUM(I14:I16)</f>
        <v>0</v>
      </c>
      <c r="J17" s="108">
        <f>SUM(J9:J12)+SUM(J14:J16)</f>
        <v>0</v>
      </c>
      <c r="K17" s="108">
        <f>SUM(K9:K12)+SUM(K14:K16)</f>
        <v>0</v>
      </c>
      <c r="L17" s="108">
        <f>SUM(L9:L12)+SUM(L14:L16)</f>
        <v>0</v>
      </c>
    </row>
    <row r="18" spans="1:12" ht="12.75">
      <c r="A18" s="262"/>
      <c r="B18" s="263"/>
      <c r="C18" s="263"/>
      <c r="D18" s="206"/>
      <c r="E18" s="210"/>
      <c r="F18" s="211"/>
      <c r="G18" s="212"/>
      <c r="I18" s="213"/>
      <c r="J18" s="213"/>
      <c r="K18" s="213"/>
      <c r="L18" s="213"/>
    </row>
    <row r="19" spans="1:12" ht="12.75">
      <c r="A19" s="219" t="s">
        <v>102</v>
      </c>
      <c r="B19" s="193"/>
      <c r="C19" s="193"/>
      <c r="D19" s="194"/>
      <c r="E19" s="214"/>
      <c r="F19" s="27"/>
      <c r="G19" s="27"/>
      <c r="I19" s="93">
        <f>E19*1.05</f>
        <v>0</v>
      </c>
      <c r="J19" s="105">
        <f>E19*1.03</f>
        <v>0</v>
      </c>
      <c r="K19" s="93">
        <f>I19*1.05</f>
        <v>0</v>
      </c>
      <c r="L19" s="105">
        <f>J19*1.03</f>
        <v>0</v>
      </c>
    </row>
    <row r="20" spans="1:12" ht="12.75">
      <c r="A20" s="219" t="s">
        <v>104</v>
      </c>
      <c r="B20" s="193"/>
      <c r="C20" s="193"/>
      <c r="D20" s="194"/>
      <c r="E20" s="195"/>
      <c r="F20" s="196"/>
      <c r="G20" s="215"/>
      <c r="I20" s="93">
        <f>E20*1.05</f>
        <v>0</v>
      </c>
      <c r="J20" s="105">
        <f>E20*1.03</f>
        <v>0</v>
      </c>
      <c r="K20" s="93">
        <f>I20*1.05</f>
        <v>0</v>
      </c>
      <c r="L20" s="105">
        <f>J20*1.03</f>
        <v>0</v>
      </c>
    </row>
    <row r="21" spans="1:12" ht="12.75">
      <c r="A21" s="219" t="s">
        <v>103</v>
      </c>
      <c r="B21" s="193"/>
      <c r="C21" s="193"/>
      <c r="D21" s="194"/>
      <c r="E21" s="216"/>
      <c r="F21" s="217"/>
      <c r="G21" s="218"/>
      <c r="I21" s="93">
        <f>E21*1.05</f>
        <v>0</v>
      </c>
      <c r="J21" s="105">
        <f>E21*1.03</f>
        <v>0</v>
      </c>
      <c r="K21" s="93">
        <f>I21*1.05</f>
        <v>0</v>
      </c>
      <c r="L21" s="105">
        <f>J21*1.03</f>
        <v>0</v>
      </c>
    </row>
    <row r="22" spans="1:12" ht="12.75">
      <c r="A22" s="219"/>
      <c r="B22" s="193"/>
      <c r="C22" s="193"/>
      <c r="D22" s="194"/>
      <c r="E22" s="220"/>
      <c r="F22" s="111"/>
      <c r="G22" s="111"/>
      <c r="I22" s="93">
        <f>E22*1.05</f>
        <v>0</v>
      </c>
      <c r="J22" s="105">
        <f>E22*1.03</f>
        <v>0</v>
      </c>
      <c r="K22" s="93">
        <f>I22*1.05</f>
        <v>0</v>
      </c>
      <c r="L22" s="105">
        <f>J22*1.03</f>
        <v>0</v>
      </c>
    </row>
    <row r="23" spans="1:12" ht="12.75">
      <c r="A23" s="377" t="s">
        <v>112</v>
      </c>
      <c r="B23" s="378"/>
      <c r="C23" s="375"/>
      <c r="D23" s="376"/>
      <c r="E23" s="327">
        <f>SUM(E19:E22)</f>
        <v>0</v>
      </c>
      <c r="F23" s="328">
        <f>SUM(F19:F22)</f>
        <v>0</v>
      </c>
      <c r="G23" s="329">
        <f>SUM(G19:G22)</f>
        <v>0</v>
      </c>
      <c r="I23" s="108">
        <f>E23*1.05</f>
        <v>0</v>
      </c>
      <c r="J23" s="108">
        <f>E23*1.03</f>
        <v>0</v>
      </c>
      <c r="K23" s="108">
        <f>I23*1.05</f>
        <v>0</v>
      </c>
      <c r="L23" s="108">
        <f>J23*1.03</f>
        <v>0</v>
      </c>
    </row>
    <row r="24" spans="1:7" ht="12.75">
      <c r="A24" s="221"/>
      <c r="B24" s="222"/>
      <c r="C24" s="222"/>
      <c r="D24" s="223"/>
      <c r="E24" s="210"/>
      <c r="F24" s="211"/>
      <c r="G24" s="212"/>
    </row>
    <row r="25" spans="1:12" ht="12.75">
      <c r="A25" s="379" t="s">
        <v>113</v>
      </c>
      <c r="B25" s="380"/>
      <c r="C25" s="380"/>
      <c r="D25" s="381"/>
      <c r="E25" s="330">
        <f>+E17-E23</f>
        <v>0</v>
      </c>
      <c r="F25" s="330">
        <f>+F17-F23</f>
        <v>0</v>
      </c>
      <c r="G25" s="330">
        <f>+G17-G23</f>
        <v>0</v>
      </c>
      <c r="I25" s="224">
        <f>E25*1.05</f>
        <v>0</v>
      </c>
      <c r="J25" s="224">
        <f>E25*1.03</f>
        <v>0</v>
      </c>
      <c r="K25" s="224">
        <f>I25*1.05</f>
        <v>0</v>
      </c>
      <c r="L25" s="224">
        <f>J25*1.03</f>
        <v>0</v>
      </c>
    </row>
    <row r="26" spans="1:8" ht="12.75">
      <c r="A26" s="369" t="s">
        <v>109</v>
      </c>
      <c r="B26" s="370"/>
      <c r="C26" s="370"/>
      <c r="D26" s="371"/>
      <c r="E26" s="331" t="s">
        <v>275</v>
      </c>
      <c r="F26" s="332">
        <f>F25-E25</f>
        <v>0</v>
      </c>
      <c r="G26" s="333">
        <f>+G25-F25</f>
        <v>0</v>
      </c>
      <c r="H26" s="103" t="s">
        <v>96</v>
      </c>
    </row>
    <row r="27" spans="1:7" s="228" customFormat="1" ht="12.75">
      <c r="A27" s="225"/>
      <c r="B27" s="226"/>
      <c r="C27" s="226"/>
      <c r="D27" s="226"/>
      <c r="E27" s="227"/>
      <c r="F27" s="227"/>
      <c r="G27" s="227"/>
    </row>
    <row r="28" spans="1:7" s="228" customFormat="1" ht="12.75">
      <c r="A28" s="225"/>
      <c r="B28" s="226"/>
      <c r="C28" s="226"/>
      <c r="D28" s="226"/>
      <c r="E28" s="227"/>
      <c r="F28" s="227"/>
      <c r="G28" s="227"/>
    </row>
    <row r="29" spans="1:3" ht="12.75">
      <c r="A29" s="229" t="s">
        <v>114</v>
      </c>
      <c r="B29" s="229"/>
      <c r="C29" s="229"/>
    </row>
    <row r="31" spans="1:7" ht="12.75">
      <c r="A31" s="230" t="s">
        <v>116</v>
      </c>
      <c r="B31" s="231" t="s">
        <v>117</v>
      </c>
      <c r="C31" s="61"/>
      <c r="D31" s="62"/>
      <c r="E31" s="60" t="s">
        <v>159</v>
      </c>
      <c r="F31" s="61"/>
      <c r="G31" s="62"/>
    </row>
    <row r="32" spans="1:13" ht="12.75">
      <c r="A32" s="232" t="s">
        <v>115</v>
      </c>
      <c r="B32" s="64" t="s">
        <v>2</v>
      </c>
      <c r="C32" s="64" t="s">
        <v>3</v>
      </c>
      <c r="D32" s="64" t="s">
        <v>4</v>
      </c>
      <c r="E32" s="64" t="s">
        <v>2</v>
      </c>
      <c r="F32" s="64" t="s">
        <v>3</v>
      </c>
      <c r="G32" s="64" t="s">
        <v>4</v>
      </c>
      <c r="I32" s="233" t="s">
        <v>223</v>
      </c>
      <c r="J32" s="233" t="s">
        <v>224</v>
      </c>
      <c r="K32" s="234" t="s">
        <v>225</v>
      </c>
      <c r="L32" s="234" t="s">
        <v>226</v>
      </c>
      <c r="M32" s="234" t="s">
        <v>227</v>
      </c>
    </row>
    <row r="33" spans="1:13" ht="12.75">
      <c r="A33" s="235" t="s">
        <v>96</v>
      </c>
      <c r="B33" s="236">
        <v>0</v>
      </c>
      <c r="C33" s="236"/>
      <c r="D33" s="236"/>
      <c r="E33" s="236"/>
      <c r="F33" s="236">
        <v>0</v>
      </c>
      <c r="G33" s="237"/>
      <c r="I33" s="174"/>
      <c r="J33" s="174"/>
      <c r="K33" s="174"/>
      <c r="L33" s="174"/>
      <c r="M33" s="174"/>
    </row>
    <row r="34" spans="1:13" ht="12.75">
      <c r="A34" s="238"/>
      <c r="B34" s="239">
        <f>'PLAN DE FINANCEMENT'!C35</f>
        <v>0</v>
      </c>
      <c r="C34" s="239"/>
      <c r="D34" s="239"/>
      <c r="E34" s="239"/>
      <c r="F34" s="239"/>
      <c r="G34" s="240"/>
      <c r="I34" s="174">
        <f>B34/4</f>
        <v>0</v>
      </c>
      <c r="J34" s="174">
        <f>B34/5</f>
        <v>0</v>
      </c>
      <c r="K34" s="174">
        <f>B34/7</f>
        <v>0</v>
      </c>
      <c r="L34" s="174">
        <f>B34/10</f>
        <v>0</v>
      </c>
      <c r="M34" s="174">
        <f>B34/12</f>
        <v>0</v>
      </c>
    </row>
    <row r="35" spans="1:7" ht="12.75">
      <c r="A35" s="238"/>
      <c r="B35" s="239"/>
      <c r="C35" s="239">
        <v>0</v>
      </c>
      <c r="D35" s="239"/>
      <c r="E35" s="239">
        <v>0</v>
      </c>
      <c r="F35" s="239">
        <v>0</v>
      </c>
      <c r="G35" s="240">
        <v>0</v>
      </c>
    </row>
    <row r="36" spans="1:7" ht="12.75">
      <c r="A36" s="238"/>
      <c r="B36" s="239">
        <v>0</v>
      </c>
      <c r="C36" s="239"/>
      <c r="D36" s="239"/>
      <c r="E36" s="239">
        <v>0</v>
      </c>
      <c r="F36" s="239">
        <v>0</v>
      </c>
      <c r="G36" s="240">
        <v>0</v>
      </c>
    </row>
    <row r="37" spans="1:7" ht="12.75">
      <c r="A37" s="241"/>
      <c r="B37" s="242"/>
      <c r="C37" s="242"/>
      <c r="D37" s="242"/>
      <c r="E37" s="242"/>
      <c r="F37" s="242"/>
      <c r="G37" s="243"/>
    </row>
    <row r="38" spans="1:7" ht="12.75">
      <c r="A38" s="186" t="s">
        <v>93</v>
      </c>
      <c r="B38" s="101">
        <f aca="true" t="shared" si="0" ref="B38:G38">SUM(B33:B37)</f>
        <v>0</v>
      </c>
      <c r="C38" s="101">
        <f t="shared" si="0"/>
        <v>0</v>
      </c>
      <c r="D38" s="101">
        <f t="shared" si="0"/>
        <v>0</v>
      </c>
      <c r="E38" s="101">
        <f t="shared" si="0"/>
        <v>0</v>
      </c>
      <c r="F38" s="101">
        <f>SUM(F33:F37)</f>
        <v>0</v>
      </c>
      <c r="G38" s="101">
        <f t="shared" si="0"/>
        <v>0</v>
      </c>
    </row>
    <row r="39" spans="1:7" ht="12.75">
      <c r="A39" s="367" t="s">
        <v>160</v>
      </c>
      <c r="B39" s="368"/>
      <c r="C39" s="368"/>
      <c r="D39" s="244"/>
      <c r="E39" s="244"/>
      <c r="F39" s="244"/>
      <c r="G39" s="244"/>
    </row>
    <row r="40" spans="1:7" ht="12.75">
      <c r="A40" s="235" t="str">
        <f>A33</f>
        <v> </v>
      </c>
      <c r="B40" s="245">
        <v>0</v>
      </c>
      <c r="C40" s="245"/>
      <c r="D40" s="245"/>
      <c r="E40" s="245"/>
      <c r="F40" s="245">
        <v>0</v>
      </c>
      <c r="G40" s="246"/>
    </row>
    <row r="41" spans="1:7" ht="12.75">
      <c r="A41" s="238">
        <f>A34</f>
        <v>0</v>
      </c>
      <c r="B41" s="239">
        <v>0</v>
      </c>
      <c r="C41" s="239"/>
      <c r="D41" s="239"/>
      <c r="E41" s="239"/>
      <c r="F41" s="239"/>
      <c r="G41" s="240"/>
    </row>
    <row r="42" spans="1:7" ht="12.75">
      <c r="A42" s="238">
        <f>A35</f>
        <v>0</v>
      </c>
      <c r="B42" s="239"/>
      <c r="C42" s="239">
        <v>0</v>
      </c>
      <c r="D42" s="239"/>
      <c r="E42" s="239">
        <v>0</v>
      </c>
      <c r="F42" s="239">
        <v>0</v>
      </c>
      <c r="G42" s="240">
        <v>0</v>
      </c>
    </row>
    <row r="43" spans="1:7" ht="12.75">
      <c r="A43" s="238">
        <f>A36</f>
        <v>0</v>
      </c>
      <c r="B43" s="239"/>
      <c r="C43" s="239"/>
      <c r="D43" s="239"/>
      <c r="E43" s="239"/>
      <c r="F43" s="239"/>
      <c r="G43" s="240"/>
    </row>
    <row r="44" spans="1:7" ht="12.75">
      <c r="A44" s="241">
        <f>A37</f>
        <v>0</v>
      </c>
      <c r="B44" s="242"/>
      <c r="C44" s="242"/>
      <c r="D44" s="242"/>
      <c r="E44" s="242"/>
      <c r="F44" s="242"/>
      <c r="G44" s="243"/>
    </row>
    <row r="45" spans="1:7" ht="12.75">
      <c r="A45" s="186" t="s">
        <v>93</v>
      </c>
      <c r="B45" s="101">
        <f aca="true" t="shared" si="1" ref="B45:G45">SUM(B40:B44)</f>
        <v>0</v>
      </c>
      <c r="C45" s="101">
        <f t="shared" si="1"/>
        <v>0</v>
      </c>
      <c r="D45" s="101">
        <f t="shared" si="1"/>
        <v>0</v>
      </c>
      <c r="E45" s="101">
        <f t="shared" si="1"/>
        <v>0</v>
      </c>
      <c r="F45" s="101">
        <f t="shared" si="1"/>
        <v>0</v>
      </c>
      <c r="G45" s="101">
        <f t="shared" si="1"/>
        <v>0</v>
      </c>
    </row>
    <row r="47" ht="12.75">
      <c r="A47" s="229" t="s">
        <v>118</v>
      </c>
    </row>
    <row r="49" spans="1:7" ht="12.75">
      <c r="A49" s="230" t="s">
        <v>119</v>
      </c>
      <c r="B49" s="231" t="s">
        <v>120</v>
      </c>
      <c r="C49" s="61"/>
      <c r="D49" s="62"/>
      <c r="E49" s="60" t="s">
        <v>124</v>
      </c>
      <c r="F49" s="61"/>
      <c r="G49" s="62"/>
    </row>
    <row r="50" spans="1:7" ht="12.75">
      <c r="A50" s="232" t="s">
        <v>96</v>
      </c>
      <c r="B50" s="64" t="s">
        <v>121</v>
      </c>
      <c r="C50" s="64" t="s">
        <v>122</v>
      </c>
      <c r="D50" s="64" t="s">
        <v>123</v>
      </c>
      <c r="E50" s="64" t="s">
        <v>125</v>
      </c>
      <c r="F50" s="64" t="s">
        <v>126</v>
      </c>
      <c r="G50" s="64" t="s">
        <v>127</v>
      </c>
    </row>
    <row r="51" spans="1:7" ht="12.75">
      <c r="A51" s="235" t="s">
        <v>228</v>
      </c>
      <c r="B51" s="245" t="s">
        <v>229</v>
      </c>
      <c r="C51" s="325">
        <f>'PLAN DE FINANCEMENT'!C27</f>
        <v>0</v>
      </c>
      <c r="D51" s="245"/>
      <c r="E51" s="245"/>
      <c r="F51" s="245">
        <v>0</v>
      </c>
      <c r="G51" s="246"/>
    </row>
    <row r="52" spans="1:7" ht="12.75">
      <c r="A52" s="238" t="s">
        <v>96</v>
      </c>
      <c r="B52" s="247">
        <v>0</v>
      </c>
      <c r="C52" s="247"/>
      <c r="D52" s="247"/>
      <c r="E52" s="247">
        <v>0</v>
      </c>
      <c r="F52" s="247">
        <v>0</v>
      </c>
      <c r="G52" s="248">
        <v>0</v>
      </c>
    </row>
    <row r="53" spans="1:7" ht="12.75">
      <c r="A53" s="238" t="s">
        <v>96</v>
      </c>
      <c r="B53" s="247"/>
      <c r="C53" s="247">
        <v>0</v>
      </c>
      <c r="D53" s="247"/>
      <c r="E53" s="247"/>
      <c r="F53" s="247">
        <v>0</v>
      </c>
      <c r="G53" s="248">
        <v>0</v>
      </c>
    </row>
    <row r="54" spans="1:7" ht="12.75">
      <c r="A54" s="238"/>
      <c r="B54" s="247"/>
      <c r="C54" s="247"/>
      <c r="D54" s="247"/>
      <c r="E54" s="247"/>
      <c r="F54" s="247"/>
      <c r="G54" s="248"/>
    </row>
    <row r="55" spans="1:7" ht="12.75">
      <c r="A55" s="238"/>
      <c r="B55" s="247"/>
      <c r="C55" s="247"/>
      <c r="D55" s="247"/>
      <c r="E55" s="247"/>
      <c r="F55" s="247"/>
      <c r="G55" s="248"/>
    </row>
    <row r="56" spans="1:7" ht="12.75">
      <c r="A56" s="249" t="s">
        <v>93</v>
      </c>
      <c r="B56" s="250">
        <f aca="true" t="shared" si="2" ref="B56:G56">SUM(B51:B55)</f>
        <v>0</v>
      </c>
      <c r="C56" s="250">
        <f t="shared" si="2"/>
        <v>0</v>
      </c>
      <c r="D56" s="250">
        <f t="shared" si="2"/>
        <v>0</v>
      </c>
      <c r="E56" s="250">
        <f t="shared" si="2"/>
        <v>0</v>
      </c>
      <c r="F56" s="250">
        <f t="shared" si="2"/>
        <v>0</v>
      </c>
      <c r="G56" s="250">
        <f t="shared" si="2"/>
        <v>0</v>
      </c>
    </row>
  </sheetData>
  <sheetProtection/>
  <mergeCells count="8">
    <mergeCell ref="A3:G3"/>
    <mergeCell ref="I6:L6"/>
    <mergeCell ref="A39:C39"/>
    <mergeCell ref="A26:D26"/>
    <mergeCell ref="A13:B13"/>
    <mergeCell ref="A17:D17"/>
    <mergeCell ref="A23:D23"/>
    <mergeCell ref="A25:D2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r:id="rId1"/>
  <headerFooter alignWithMargins="0">
    <oddFooter>&amp;CPage &amp;P&amp;RDossier candidature Cap@cités annexes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candidature Cap@cités annexes</dc:title>
  <dc:subject/>
  <dc:creator>françois</dc:creator>
  <cp:keywords/>
  <dc:description/>
  <cp:lastModifiedBy>Aurélie BRIAND</cp:lastModifiedBy>
  <cp:lastPrinted>2023-07-26T09:54:49Z</cp:lastPrinted>
  <dcterms:created xsi:type="dcterms:W3CDTF">1999-06-18T08:27:08Z</dcterms:created>
  <dcterms:modified xsi:type="dcterms:W3CDTF">2023-09-01T07:17:07Z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g_NomDoc">
    <vt:lpwstr>https://intranet.grandperigueux.fr/pep/_layouts/15/Yes.SherpaGed/ficheDocumentaire.aspx?FilterField1=UniqueIdDoc&amp;FilterValue1=da7032ba-a3c5-4b52-ad00-dc52caa2bf05, Dossier candidature Cap@cités annexes</vt:lpwstr>
  </property>
  <property fmtid="{D5CDD505-2E9C-101B-9397-08002B2CF9AE}" pid="3" name="et_SuppProjetFinWF">
    <vt:lpwstr>1</vt:lpwstr>
  </property>
  <property fmtid="{D5CDD505-2E9C-101B-9397-08002B2CF9AE}" pid="4" name="sg_ConstCircuitAuto">
    <vt:lpwstr>0</vt:lpwstr>
  </property>
  <property fmtid="{D5CDD505-2E9C-101B-9397-08002B2CF9AE}" pid="5" name="yes_NatureDocument">
    <vt:lpwstr>-1;#Formulaires|2aa30774-ecda-db3e-6507-bcb06844d24e</vt:lpwstr>
  </property>
  <property fmtid="{D5CDD505-2E9C-101B-9397-08002B2CF9AE}" pid="6" name="yes_Processus">
    <vt:lpwstr>-1;#Gestion des entreprises|a592616c-208f-d1ef-1a3b-5e9b50eca8e2</vt:lpwstr>
  </property>
  <property fmtid="{D5CDD505-2E9C-101B-9397-08002B2CF9AE}" pid="7" name="fd_DateRevision">
    <vt:lpwstr>2021-11-18T00:00:00Z</vt:lpwstr>
  </property>
  <property fmtid="{D5CDD505-2E9C-101B-9397-08002B2CF9AE}" pid="8" name="fd_DateDiffusion">
    <vt:lpwstr>2019-11-18T00:00:00Z</vt:lpwstr>
  </property>
  <property fmtid="{D5CDD505-2E9C-101B-9397-08002B2CF9AE}" pid="9" name="Annee">
    <vt:lpwstr>-1;#2011|94d02b33-9d5f-770d-60d0-bf5140d5aa71</vt:lpwstr>
  </property>
  <property fmtid="{D5CDD505-2E9C-101B-9397-08002B2CF9AE}" pid="10" name="fd_Reference">
    <vt:lpwstr/>
  </property>
  <property fmtid="{D5CDD505-2E9C-101B-9397-08002B2CF9AE}" pid="11" name="fd_EtatPublication">
    <vt:lpwstr>Publié</vt:lpwstr>
  </property>
  <property fmtid="{D5CDD505-2E9C-101B-9397-08002B2CF9AE}" pid="12" name="yes_Origine">
    <vt:lpwstr>-1;#Pépinière d'entreprises|3f4ebd0b-ad7b-457c-b288-c4a37bd26885</vt:lpwstr>
  </property>
  <property fmtid="{D5CDD505-2E9C-101B-9397-08002B2CF9AE}" pid="13" name="yes_Archive">
    <vt:lpwstr>0</vt:lpwstr>
  </property>
  <property fmtid="{D5CDD505-2E9C-101B-9397-08002B2CF9AE}" pid="14" name="fd_FrequenceRevision">
    <vt:lpwstr>24</vt:lpwstr>
  </property>
  <property fmtid="{D5CDD505-2E9C-101B-9397-08002B2CF9AE}" pid="15" name="fd_GroupeDiffusion">
    <vt:lpwstr/>
  </property>
  <property fmtid="{D5CDD505-2E9C-101B-9397-08002B2CF9AE}" pid="16" name="fd_IdProjet">
    <vt:lpwstr/>
  </property>
  <property fmtid="{D5CDD505-2E9C-101B-9397-08002B2CF9AE}" pid="17" name="yes_HAS">
    <vt:lpwstr/>
  </property>
  <property fmtid="{D5CDD505-2E9C-101B-9397-08002B2CF9AE}" pid="18" name="dos_Processus">
    <vt:lpwstr/>
  </property>
  <property fmtid="{D5CDD505-2E9C-101B-9397-08002B2CF9AE}" pid="19" name="fd_DateFinEtape1">
    <vt:lpwstr/>
  </property>
  <property fmtid="{D5CDD505-2E9C-101B-9397-08002B2CF9AE}" pid="20" name="fd_DateFinEtape4">
    <vt:lpwstr/>
  </property>
  <property fmtid="{D5CDD505-2E9C-101B-9397-08002B2CF9AE}" pid="21" name="rgds_ProcessusSecondaire">
    <vt:lpwstr/>
  </property>
  <property fmtid="{D5CDD505-2E9C-101B-9397-08002B2CF9AE}" pid="22" name="fd_CartoDoc">
    <vt:lpwstr/>
  </property>
  <property fmtid="{D5CDD505-2E9C-101B-9397-08002B2CF9AE}" pid="23" name="fd_TaxKeyword">
    <vt:lpwstr/>
  </property>
  <property fmtid="{D5CDD505-2E9C-101B-9397-08002B2CF9AE}" pid="24" name="sg_IdProjetPrec">
    <vt:lpwstr/>
  </property>
  <property fmtid="{D5CDD505-2E9C-101B-9397-08002B2CF9AE}" pid="25" name="fd_ObjetFiche">
    <vt:lpwstr/>
  </property>
  <property fmtid="{D5CDD505-2E9C-101B-9397-08002B2CF9AE}" pid="26" name="fd_ObjetVersion">
    <vt:lpwstr/>
  </property>
  <property fmtid="{D5CDD505-2E9C-101B-9397-08002B2CF9AE}" pid="27" name="dt_NatureDocument">
    <vt:lpwstr/>
  </property>
  <property fmtid="{D5CDD505-2E9C-101B-9397-08002B2CF9AE}" pid="28" name="fd_Redaction">
    <vt:lpwstr/>
  </property>
  <property fmtid="{D5CDD505-2E9C-101B-9397-08002B2CF9AE}" pid="29" name="fd_LienFDS">
    <vt:lpwstr>, </vt:lpwstr>
  </property>
  <property fmtid="{D5CDD505-2E9C-101B-9397-08002B2CF9AE}" pid="30" name="dt_FormeDocumentDoc">
    <vt:lpwstr>1</vt:lpwstr>
  </property>
  <property fmtid="{D5CDD505-2E9C-101B-9397-08002B2CF9AE}" pid="31" name="fd_VersionDoc">
    <vt:lpwstr>1</vt:lpwstr>
  </property>
  <property fmtid="{D5CDD505-2E9C-101B-9397-08002B2CF9AE}" pid="32" name="fd_ActeurWkfEtape2">
    <vt:lpwstr/>
  </property>
  <property fmtid="{D5CDD505-2E9C-101B-9397-08002B2CF9AE}" pid="33" name="fd_DateApplication">
    <vt:lpwstr/>
  </property>
  <property fmtid="{D5CDD505-2E9C-101B-9397-08002B2CF9AE}" pid="34" name="fd_DateFinEtape3">
    <vt:lpwstr/>
  </property>
  <property fmtid="{D5CDD505-2E9C-101B-9397-08002B2CF9AE}" pid="35" name="fd_HistoriqueDocument">
    <vt:lpwstr/>
  </property>
  <property fmtid="{D5CDD505-2E9C-101B-9397-08002B2CF9AE}" pid="36" name="sg_ResponsableDocument">
    <vt:lpwstr>70</vt:lpwstr>
  </property>
  <property fmtid="{D5CDD505-2E9C-101B-9397-08002B2CF9AE}" pid="37" name="fd_ActeurWkfEtape3">
    <vt:lpwstr/>
  </property>
  <property fmtid="{D5CDD505-2E9C-101B-9397-08002B2CF9AE}" pid="38" name="fd_ActeurWkfEtape4">
    <vt:lpwstr/>
  </property>
  <property fmtid="{D5CDD505-2E9C-101B-9397-08002B2CF9AE}" pid="39" name="dos_ProcessusDossierType">
    <vt:lpwstr/>
  </property>
  <property fmtid="{D5CDD505-2E9C-101B-9397-08002B2CF9AE}" pid="40" name="fd_DateFinEtape2">
    <vt:lpwstr/>
  </property>
  <property fmtid="{D5CDD505-2E9C-101B-9397-08002B2CF9AE}" pid="41" name="display_urn:schemas-microsoft-com:office:office#sg_ResponsableDocument">
    <vt:lpwstr>Aurélie BRIAND</vt:lpwstr>
  </property>
</Properties>
</file>